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bahmanrostami-tabar/Dropbox/Teaching/Cardiff/2019-2020/2.B832-Forecasting/BST832-2020/"/>
    </mc:Choice>
  </mc:AlternateContent>
  <xr:revisionPtr revIDLastSave="0" documentId="13_ncr:1_{097ED2C8-B49B-0D43-A5D2-B29F8AD9FDCE}" xr6:coauthVersionLast="47" xr6:coauthVersionMax="47" xr10:uidLastSave="{00000000-0000-0000-0000-000000000000}"/>
  <bookViews>
    <workbookView xWindow="0" yWindow="500" windowWidth="28800" windowHeight="17500" tabRatio="839" activeTab="5" xr2:uid="{00000000-000D-0000-FFFF-FFFF00000000}"/>
  </bookViews>
  <sheets>
    <sheet name="naive" sheetId="17" r:id="rId1"/>
    <sheet name="average" sheetId="18" r:id="rId2"/>
    <sheet name="simple-average" sheetId="19" r:id="rId3"/>
    <sheet name="SES" sheetId="9" r:id="rId4"/>
    <sheet name="holt " sheetId="10" r:id="rId5"/>
    <sheet name="Damped-holt" sheetId="15" r:id="rId6"/>
    <sheet name="holt-winters-additive" sheetId="13" r:id="rId7"/>
    <sheet name="holt-winters-multiplicative" sheetId="14" r:id="rId8"/>
    <sheet name="Holt-Winters-multiplicat-damped" sheetId="16" r:id="rId9"/>
  </sheets>
  <definedNames>
    <definedName name="solver_adj" localSheetId="1" hidden="1">average!#REF!,average!#REF!</definedName>
    <definedName name="solver_adj" localSheetId="0" hidden="1">naive!#REF!,naive!#REF!</definedName>
    <definedName name="solver_adj" localSheetId="3" hidden="1">SES!#REF!,SES!#REF!</definedName>
    <definedName name="solver_adj" localSheetId="2" hidden="1">'simple-average'!#REF!,'simple-average'!#REF!</definedName>
    <definedName name="solver_cvg" localSheetId="1" hidden="1">0.0001</definedName>
    <definedName name="solver_cvg" localSheetId="0" hidden="1">0.0001</definedName>
    <definedName name="solver_cvg" localSheetId="3" hidden="1">0.0001</definedName>
    <definedName name="solver_cvg" localSheetId="2" hidden="1">0.0001</definedName>
    <definedName name="solver_drv" localSheetId="1" hidden="1">1</definedName>
    <definedName name="solver_drv" localSheetId="0" hidden="1">1</definedName>
    <definedName name="solver_drv" localSheetId="3" hidden="1">1</definedName>
    <definedName name="solver_drv" localSheetId="2" hidden="1">1</definedName>
    <definedName name="solver_eng" localSheetId="1" hidden="1">1</definedName>
    <definedName name="solver_eng" localSheetId="0" hidden="1">1</definedName>
    <definedName name="solver_eng" localSheetId="3" hidden="1">1</definedName>
    <definedName name="solver_eng" localSheetId="2" hidden="1">1</definedName>
    <definedName name="solver_est" localSheetId="1" hidden="1">1</definedName>
    <definedName name="solver_est" localSheetId="0" hidden="1">1</definedName>
    <definedName name="solver_est" localSheetId="3" hidden="1">1</definedName>
    <definedName name="solver_est" localSheetId="2" hidden="1">1</definedName>
    <definedName name="solver_itr" localSheetId="1" hidden="1">2147483647</definedName>
    <definedName name="solver_itr" localSheetId="0" hidden="1">2147483647</definedName>
    <definedName name="solver_itr" localSheetId="3" hidden="1">2147483647</definedName>
    <definedName name="solver_itr" localSheetId="2" hidden="1">2147483647</definedName>
    <definedName name="solver_mip" localSheetId="1" hidden="1">2147483647</definedName>
    <definedName name="solver_mip" localSheetId="0" hidden="1">2147483647</definedName>
    <definedName name="solver_mip" localSheetId="3" hidden="1">2147483647</definedName>
    <definedName name="solver_mip" localSheetId="2" hidden="1">2147483647</definedName>
    <definedName name="solver_mni" localSheetId="1" hidden="1">30</definedName>
    <definedName name="solver_mni" localSheetId="0" hidden="1">30</definedName>
    <definedName name="solver_mni" localSheetId="3" hidden="1">30</definedName>
    <definedName name="solver_mni" localSheetId="2" hidden="1">30</definedName>
    <definedName name="solver_mrt" localSheetId="1" hidden="1">0.075</definedName>
    <definedName name="solver_mrt" localSheetId="0" hidden="1">0.075</definedName>
    <definedName name="solver_mrt" localSheetId="3" hidden="1">0.075</definedName>
    <definedName name="solver_mrt" localSheetId="2" hidden="1">0.075</definedName>
    <definedName name="solver_msl" localSheetId="1" hidden="1">2</definedName>
    <definedName name="solver_msl" localSheetId="0" hidden="1">2</definedName>
    <definedName name="solver_msl" localSheetId="3" hidden="1">2</definedName>
    <definedName name="solver_msl" localSheetId="2" hidden="1">2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eg" localSheetId="2" hidden="1">1</definedName>
    <definedName name="solver_nod" localSheetId="1" hidden="1">2147483647</definedName>
    <definedName name="solver_nod" localSheetId="0" hidden="1">2147483647</definedName>
    <definedName name="solver_nod" localSheetId="3" hidden="1">2147483647</definedName>
    <definedName name="solver_nod" localSheetId="2" hidden="1">2147483647</definedName>
    <definedName name="solver_num" localSheetId="1" hidden="1">0</definedName>
    <definedName name="solver_num" localSheetId="0" hidden="1">0</definedName>
    <definedName name="solver_num" localSheetId="3" hidden="1">0</definedName>
    <definedName name="solver_num" localSheetId="2" hidden="1">0</definedName>
    <definedName name="solver_nwt" localSheetId="1" hidden="1">1</definedName>
    <definedName name="solver_nwt" localSheetId="0" hidden="1">1</definedName>
    <definedName name="solver_nwt" localSheetId="3" hidden="1">1</definedName>
    <definedName name="solver_nwt" localSheetId="2" hidden="1">1</definedName>
    <definedName name="solver_opt" localSheetId="1" hidden="1">average!$M$5</definedName>
    <definedName name="solver_opt" localSheetId="0" hidden="1">naive!$M$5</definedName>
    <definedName name="solver_opt" localSheetId="3" hidden="1">SES!$M$5</definedName>
    <definedName name="solver_opt" localSheetId="2" hidden="1">'simple-average'!$M$5</definedName>
    <definedName name="solver_pre" localSheetId="1" hidden="1">0.000001</definedName>
    <definedName name="solver_pre" localSheetId="0" hidden="1">0.000001</definedName>
    <definedName name="solver_pre" localSheetId="3" hidden="1">0.000001</definedName>
    <definedName name="solver_pre" localSheetId="2" hidden="1">0.000001</definedName>
    <definedName name="solver_rbv" localSheetId="1" hidden="1">1</definedName>
    <definedName name="solver_rbv" localSheetId="0" hidden="1">1</definedName>
    <definedName name="solver_rbv" localSheetId="3" hidden="1">1</definedName>
    <definedName name="solver_rbv" localSheetId="2" hidden="1">1</definedName>
    <definedName name="solver_rlx" localSheetId="1" hidden="1">2</definedName>
    <definedName name="solver_rlx" localSheetId="0" hidden="1">2</definedName>
    <definedName name="solver_rlx" localSheetId="3" hidden="1">2</definedName>
    <definedName name="solver_rlx" localSheetId="2" hidden="1">2</definedName>
    <definedName name="solver_rsd" localSheetId="1" hidden="1">0</definedName>
    <definedName name="solver_rsd" localSheetId="0" hidden="1">0</definedName>
    <definedName name="solver_rsd" localSheetId="3" hidden="1">0</definedName>
    <definedName name="solver_rsd" localSheetId="2" hidden="1">0</definedName>
    <definedName name="solver_scl" localSheetId="1" hidden="1">1</definedName>
    <definedName name="solver_scl" localSheetId="0" hidden="1">1</definedName>
    <definedName name="solver_scl" localSheetId="3" hidden="1">1</definedName>
    <definedName name="solver_scl" localSheetId="2" hidden="1">1</definedName>
    <definedName name="solver_sho" localSheetId="1" hidden="1">2</definedName>
    <definedName name="solver_sho" localSheetId="0" hidden="1">2</definedName>
    <definedName name="solver_sho" localSheetId="3" hidden="1">2</definedName>
    <definedName name="solver_sho" localSheetId="2" hidden="1">2</definedName>
    <definedName name="solver_ssz" localSheetId="1" hidden="1">100</definedName>
    <definedName name="solver_ssz" localSheetId="0" hidden="1">100</definedName>
    <definedName name="solver_ssz" localSheetId="3" hidden="1">100</definedName>
    <definedName name="solver_ssz" localSheetId="2" hidden="1">100</definedName>
    <definedName name="solver_tim" localSheetId="1" hidden="1">2147483647</definedName>
    <definedName name="solver_tim" localSheetId="0" hidden="1">2147483647</definedName>
    <definedName name="solver_tim" localSheetId="3" hidden="1">2147483647</definedName>
    <definedName name="solver_tim" localSheetId="2" hidden="1">2147483647</definedName>
    <definedName name="solver_tol" localSheetId="1" hidden="1">0.01</definedName>
    <definedName name="solver_tol" localSheetId="0" hidden="1">0.01</definedName>
    <definedName name="solver_tol" localSheetId="3" hidden="1">0.01</definedName>
    <definedName name="solver_tol" localSheetId="2" hidden="1">0.01</definedName>
    <definedName name="solver_typ" localSheetId="1" hidden="1">2</definedName>
    <definedName name="solver_typ" localSheetId="0" hidden="1">2</definedName>
    <definedName name="solver_typ" localSheetId="3" hidden="1">2</definedName>
    <definedName name="solver_typ" localSheetId="2" hidden="1">2</definedName>
    <definedName name="solver_val" localSheetId="1" hidden="1">0</definedName>
    <definedName name="solver_val" localSheetId="0" hidden="1">0</definedName>
    <definedName name="solver_val" localSheetId="3" hidden="1">0</definedName>
    <definedName name="solver_val" localSheetId="2" hidden="1">0</definedName>
    <definedName name="solver_ver" localSheetId="1" hidden="1">3</definedName>
    <definedName name="solver_ver" localSheetId="0" hidden="1">3</definedName>
    <definedName name="solver_ver" localSheetId="3" hidden="1">3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0" l="1"/>
  <c r="G4" i="10" s="1"/>
  <c r="H4" i="10" s="1"/>
  <c r="D4" i="10"/>
  <c r="E4" i="10" s="1"/>
  <c r="D5" i="9"/>
  <c r="E5" i="9"/>
  <c r="F5" i="9" s="1"/>
  <c r="G5" i="9" s="1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17" i="19"/>
  <c r="H63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18" i="19"/>
  <c r="H17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8" i="19"/>
  <c r="F63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9" i="19"/>
  <c r="F8" i="19"/>
  <c r="E64" i="19"/>
  <c r="E65" i="19"/>
  <c r="E66" i="19"/>
  <c r="E67" i="19"/>
  <c r="D63" i="19"/>
  <c r="E13" i="19"/>
  <c r="E17" i="19"/>
  <c r="E21" i="19"/>
  <c r="E25" i="19"/>
  <c r="E29" i="19"/>
  <c r="E33" i="19"/>
  <c r="E37" i="19"/>
  <c r="E41" i="19"/>
  <c r="E45" i="19"/>
  <c r="E49" i="19"/>
  <c r="E53" i="19"/>
  <c r="E57" i="19"/>
  <c r="E61" i="19"/>
  <c r="E63" i="19"/>
  <c r="D9" i="19"/>
  <c r="E9" i="19" s="1"/>
  <c r="D10" i="19"/>
  <c r="E10" i="19" s="1"/>
  <c r="D11" i="19"/>
  <c r="E11" i="19" s="1"/>
  <c r="D12" i="19"/>
  <c r="E12" i="19" s="1"/>
  <c r="D13" i="19"/>
  <c r="D14" i="19"/>
  <c r="E14" i="19" s="1"/>
  <c r="D15" i="19"/>
  <c r="E15" i="19" s="1"/>
  <c r="D16" i="19"/>
  <c r="E16" i="19" s="1"/>
  <c r="D17" i="19"/>
  <c r="D18" i="19"/>
  <c r="E18" i="19" s="1"/>
  <c r="D19" i="19"/>
  <c r="E19" i="19" s="1"/>
  <c r="D20" i="19"/>
  <c r="E20" i="19" s="1"/>
  <c r="D21" i="19"/>
  <c r="D22" i="19"/>
  <c r="E22" i="19" s="1"/>
  <c r="D23" i="19"/>
  <c r="E23" i="19" s="1"/>
  <c r="D24" i="19"/>
  <c r="E24" i="19" s="1"/>
  <c r="D25" i="19"/>
  <c r="D26" i="19"/>
  <c r="E26" i="19" s="1"/>
  <c r="D27" i="19"/>
  <c r="E27" i="19" s="1"/>
  <c r="D28" i="19"/>
  <c r="E28" i="19" s="1"/>
  <c r="D29" i="19"/>
  <c r="D30" i="19"/>
  <c r="E30" i="19" s="1"/>
  <c r="D31" i="19"/>
  <c r="E31" i="19" s="1"/>
  <c r="D32" i="19"/>
  <c r="E32" i="19" s="1"/>
  <c r="D33" i="19"/>
  <c r="D34" i="19"/>
  <c r="E34" i="19" s="1"/>
  <c r="D35" i="19"/>
  <c r="E35" i="19" s="1"/>
  <c r="D36" i="19"/>
  <c r="E36" i="19" s="1"/>
  <c r="D37" i="19"/>
  <c r="D38" i="19"/>
  <c r="E38" i="19" s="1"/>
  <c r="D39" i="19"/>
  <c r="E39" i="19" s="1"/>
  <c r="D40" i="19"/>
  <c r="E40" i="19" s="1"/>
  <c r="D41" i="19"/>
  <c r="D42" i="19"/>
  <c r="E42" i="19" s="1"/>
  <c r="D43" i="19"/>
  <c r="E43" i="19" s="1"/>
  <c r="D44" i="19"/>
  <c r="E44" i="19" s="1"/>
  <c r="D45" i="19"/>
  <c r="D46" i="19"/>
  <c r="E46" i="19" s="1"/>
  <c r="D47" i="19"/>
  <c r="E47" i="19" s="1"/>
  <c r="D48" i="19"/>
  <c r="E48" i="19" s="1"/>
  <c r="D49" i="19"/>
  <c r="D50" i="19"/>
  <c r="E50" i="19" s="1"/>
  <c r="D51" i="19"/>
  <c r="E51" i="19" s="1"/>
  <c r="D52" i="19"/>
  <c r="E52" i="19" s="1"/>
  <c r="D53" i="19"/>
  <c r="D54" i="19"/>
  <c r="E54" i="19" s="1"/>
  <c r="D55" i="19"/>
  <c r="E55" i="19" s="1"/>
  <c r="D56" i="19"/>
  <c r="E56" i="19" s="1"/>
  <c r="D57" i="19"/>
  <c r="D58" i="19"/>
  <c r="E58" i="19" s="1"/>
  <c r="D59" i="19"/>
  <c r="E59" i="19" s="1"/>
  <c r="D60" i="19"/>
  <c r="E60" i="19" s="1"/>
  <c r="D61" i="19"/>
  <c r="D62" i="19"/>
  <c r="E62" i="19" s="1"/>
  <c r="D8" i="19"/>
  <c r="E8" i="19" s="1"/>
  <c r="D7" i="19"/>
  <c r="E7" i="19" s="1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5" i="18"/>
  <c r="D5" i="18"/>
  <c r="E64" i="17"/>
  <c r="E65" i="17"/>
  <c r="E66" i="17"/>
  <c r="E67" i="17"/>
  <c r="D63" i="17"/>
  <c r="E63" i="17"/>
  <c r="E62" i="17"/>
  <c r="D62" i="17"/>
  <c r="D7" i="17"/>
  <c r="E7" i="17" s="1"/>
  <c r="D8" i="17"/>
  <c r="E8" i="17"/>
  <c r="D9" i="17"/>
  <c r="E9" i="17" s="1"/>
  <c r="D10" i="17"/>
  <c r="E10" i="17"/>
  <c r="D11" i="17"/>
  <c r="E11" i="17" s="1"/>
  <c r="D12" i="17"/>
  <c r="E12" i="17"/>
  <c r="D13" i="17"/>
  <c r="E13" i="17" s="1"/>
  <c r="D14" i="17"/>
  <c r="E14" i="17"/>
  <c r="D15" i="17"/>
  <c r="E15" i="17" s="1"/>
  <c r="D16" i="17"/>
  <c r="E16" i="17"/>
  <c r="D17" i="17"/>
  <c r="E17" i="17" s="1"/>
  <c r="D18" i="17"/>
  <c r="E18" i="17"/>
  <c r="D19" i="17"/>
  <c r="E19" i="17" s="1"/>
  <c r="D20" i="17"/>
  <c r="E20" i="17"/>
  <c r="D21" i="17"/>
  <c r="E21" i="17" s="1"/>
  <c r="D22" i="17"/>
  <c r="E22" i="17"/>
  <c r="D23" i="17"/>
  <c r="E23" i="17" s="1"/>
  <c r="D24" i="17"/>
  <c r="E24" i="17"/>
  <c r="D25" i="17"/>
  <c r="E25" i="17" s="1"/>
  <c r="D26" i="17"/>
  <c r="E26" i="17"/>
  <c r="D27" i="17"/>
  <c r="E27" i="17" s="1"/>
  <c r="D28" i="17"/>
  <c r="E28" i="17"/>
  <c r="D29" i="17"/>
  <c r="E29" i="17" s="1"/>
  <c r="D30" i="17"/>
  <c r="E30" i="17"/>
  <c r="D31" i="17"/>
  <c r="E31" i="17" s="1"/>
  <c r="D32" i="17"/>
  <c r="E32" i="17"/>
  <c r="D33" i="17"/>
  <c r="E33" i="17" s="1"/>
  <c r="D34" i="17"/>
  <c r="E34" i="17"/>
  <c r="D35" i="17"/>
  <c r="E35" i="17" s="1"/>
  <c r="D36" i="17"/>
  <c r="E36" i="17"/>
  <c r="D37" i="17"/>
  <c r="E37" i="17" s="1"/>
  <c r="D38" i="17"/>
  <c r="E38" i="17"/>
  <c r="D39" i="17"/>
  <c r="E39" i="17" s="1"/>
  <c r="D40" i="17"/>
  <c r="E40" i="17"/>
  <c r="D41" i="17"/>
  <c r="E41" i="17" s="1"/>
  <c r="D42" i="17"/>
  <c r="E42" i="17"/>
  <c r="D43" i="17"/>
  <c r="E43" i="17" s="1"/>
  <c r="D44" i="17"/>
  <c r="E44" i="17"/>
  <c r="D45" i="17"/>
  <c r="E45" i="17" s="1"/>
  <c r="D46" i="17"/>
  <c r="E46" i="17"/>
  <c r="D47" i="17"/>
  <c r="E47" i="17" s="1"/>
  <c r="D48" i="17"/>
  <c r="E48" i="17"/>
  <c r="D49" i="17"/>
  <c r="E49" i="17" s="1"/>
  <c r="D50" i="17"/>
  <c r="E50" i="17"/>
  <c r="D51" i="17"/>
  <c r="E51" i="17" s="1"/>
  <c r="D52" i="17"/>
  <c r="E52" i="17"/>
  <c r="D53" i="17"/>
  <c r="E53" i="17" s="1"/>
  <c r="D54" i="17"/>
  <c r="E54" i="17"/>
  <c r="D55" i="17"/>
  <c r="E55" i="17" s="1"/>
  <c r="D56" i="17"/>
  <c r="E56" i="17"/>
  <c r="D57" i="17"/>
  <c r="E57" i="17" s="1"/>
  <c r="D58" i="17"/>
  <c r="E58" i="17"/>
  <c r="D59" i="17"/>
  <c r="E59" i="17" s="1"/>
  <c r="D60" i="17"/>
  <c r="E60" i="17"/>
  <c r="D61" i="17"/>
  <c r="E61" i="17" s="1"/>
  <c r="D6" i="17"/>
  <c r="E6" i="17"/>
  <c r="F5" i="10" l="1"/>
  <c r="G5" i="10" s="1"/>
  <c r="H5" i="10" s="1"/>
  <c r="E6" i="9"/>
  <c r="F6" i="9" s="1"/>
  <c r="G6" i="9" s="1"/>
  <c r="D6" i="9"/>
  <c r="D5" i="10" l="1"/>
  <c r="E5" i="10" s="1"/>
  <c r="D6" i="10" s="1"/>
  <c r="E6" i="10" s="1"/>
  <c r="D7" i="10" s="1"/>
  <c r="E7" i="10" s="1"/>
  <c r="D8" i="10" s="1"/>
  <c r="D7" i="9"/>
  <c r="E7" i="9"/>
  <c r="F7" i="9" s="1"/>
  <c r="G7" i="9" s="1"/>
  <c r="F6" i="10" l="1"/>
  <c r="G6" i="10" s="1"/>
  <c r="H6" i="10" s="1"/>
  <c r="F7" i="10"/>
  <c r="G7" i="10" s="1"/>
  <c r="H7" i="10" s="1"/>
  <c r="F8" i="10"/>
  <c r="G8" i="10" s="1"/>
  <c r="H8" i="10" s="1"/>
  <c r="E8" i="10"/>
  <c r="D9" i="10" s="1"/>
  <c r="E8" i="9"/>
  <c r="F8" i="9" s="1"/>
  <c r="G8" i="9" s="1"/>
  <c r="D8" i="9"/>
  <c r="F9" i="10" l="1"/>
  <c r="G9" i="10" s="1"/>
  <c r="H9" i="10" s="1"/>
  <c r="E9" i="10"/>
  <c r="D10" i="10" s="1"/>
  <c r="E9" i="9"/>
  <c r="F9" i="9" s="1"/>
  <c r="G9" i="9" s="1"/>
  <c r="D9" i="9"/>
  <c r="F10" i="10" l="1"/>
  <c r="G10" i="10" s="1"/>
  <c r="H10" i="10" s="1"/>
  <c r="E10" i="10"/>
  <c r="F11" i="10" s="1"/>
  <c r="G11" i="10" s="1"/>
  <c r="H11" i="10" s="1"/>
  <c r="E10" i="9"/>
  <c r="F10" i="9" s="1"/>
  <c r="G10" i="9" s="1"/>
  <c r="D10" i="9"/>
  <c r="D11" i="10" l="1"/>
  <c r="E11" i="10" s="1"/>
  <c r="D12" i="10" s="1"/>
  <c r="D11" i="9"/>
  <c r="E11" i="9"/>
  <c r="F11" i="9" s="1"/>
  <c r="G11" i="9" s="1"/>
  <c r="F12" i="10" l="1"/>
  <c r="G12" i="10" s="1"/>
  <c r="H12" i="10" s="1"/>
  <c r="E12" i="10"/>
  <c r="D13" i="10" s="1"/>
  <c r="D12" i="9"/>
  <c r="E12" i="9"/>
  <c r="F12" i="9" s="1"/>
  <c r="G12" i="9" s="1"/>
  <c r="F13" i="10" l="1"/>
  <c r="G13" i="10" s="1"/>
  <c r="H13" i="10" s="1"/>
  <c r="E13" i="10"/>
  <c r="D14" i="10" s="1"/>
  <c r="D13" i="9"/>
  <c r="E13" i="9"/>
  <c r="F13" i="9" s="1"/>
  <c r="G13" i="9" s="1"/>
  <c r="F14" i="10" l="1"/>
  <c r="G14" i="10" s="1"/>
  <c r="H14" i="10" s="1"/>
  <c r="E14" i="10"/>
  <c r="D15" i="10" s="1"/>
  <c r="D14" i="9"/>
  <c r="E14" i="9"/>
  <c r="F14" i="9" s="1"/>
  <c r="G14" i="9" s="1"/>
  <c r="F15" i="10" l="1"/>
  <c r="G15" i="10" s="1"/>
  <c r="H15" i="10" s="1"/>
  <c r="E15" i="10"/>
  <c r="D16" i="10" s="1"/>
  <c r="D15" i="9"/>
  <c r="E15" i="9"/>
  <c r="F15" i="9" s="1"/>
  <c r="G15" i="9" s="1"/>
  <c r="F16" i="10" l="1"/>
  <c r="G16" i="10" s="1"/>
  <c r="H16" i="10" s="1"/>
  <c r="E16" i="10"/>
  <c r="D17" i="10" s="1"/>
  <c r="D16" i="9"/>
  <c r="E16" i="9"/>
  <c r="F16" i="9" s="1"/>
  <c r="G16" i="9" s="1"/>
  <c r="F17" i="10" l="1"/>
  <c r="G17" i="10" s="1"/>
  <c r="H17" i="10" s="1"/>
  <c r="E17" i="10"/>
  <c r="D18" i="10" s="1"/>
  <c r="D17" i="9"/>
  <c r="E17" i="9"/>
  <c r="F17" i="9" s="1"/>
  <c r="G17" i="9" s="1"/>
  <c r="F18" i="10" l="1"/>
  <c r="G18" i="10" s="1"/>
  <c r="H18" i="10" s="1"/>
  <c r="E18" i="10"/>
  <c r="D19" i="10" s="1"/>
  <c r="D18" i="9"/>
  <c r="E18" i="9"/>
  <c r="F18" i="9" s="1"/>
  <c r="G18" i="9" s="1"/>
  <c r="F19" i="10" l="1"/>
  <c r="G19" i="10" s="1"/>
  <c r="H19" i="10" s="1"/>
  <c r="E19" i="10"/>
  <c r="D20" i="10" s="1"/>
  <c r="D19" i="9"/>
  <c r="E19" i="9"/>
  <c r="F19" i="9" s="1"/>
  <c r="G19" i="9" s="1"/>
  <c r="F20" i="10" l="1"/>
  <c r="G20" i="10" s="1"/>
  <c r="H20" i="10" s="1"/>
  <c r="E20" i="10"/>
  <c r="D21" i="10" s="1"/>
  <c r="D20" i="9"/>
  <c r="E20" i="9"/>
  <c r="F20" i="9" s="1"/>
  <c r="G20" i="9" s="1"/>
  <c r="F21" i="10" l="1"/>
  <c r="G21" i="10" s="1"/>
  <c r="H21" i="10" s="1"/>
  <c r="E21" i="10"/>
  <c r="F22" i="10" s="1"/>
  <c r="G22" i="10" s="1"/>
  <c r="H22" i="10" s="1"/>
  <c r="D21" i="9"/>
  <c r="E21" i="9"/>
  <c r="F21" i="9" s="1"/>
  <c r="G21" i="9" s="1"/>
  <c r="D22" i="10" l="1"/>
  <c r="E22" i="10" s="1"/>
  <c r="D23" i="10" s="1"/>
  <c r="D22" i="9"/>
  <c r="E22" i="9"/>
  <c r="F22" i="9" s="1"/>
  <c r="G22" i="9" s="1"/>
  <c r="F23" i="10" l="1"/>
  <c r="G23" i="10" s="1"/>
  <c r="H23" i="10" s="1"/>
  <c r="E23" i="10"/>
  <c r="F24" i="10" s="1"/>
  <c r="G24" i="10" s="1"/>
  <c r="H24" i="10" s="1"/>
  <c r="D23" i="9"/>
  <c r="E23" i="9"/>
  <c r="F23" i="9" s="1"/>
  <c r="G23" i="9" s="1"/>
  <c r="D24" i="10" l="1"/>
  <c r="E24" i="10"/>
  <c r="D25" i="10" s="1"/>
  <c r="D24" i="9"/>
  <c r="E24" i="9"/>
  <c r="F24" i="9" s="1"/>
  <c r="G24" i="9" s="1"/>
  <c r="F25" i="10" l="1"/>
  <c r="G25" i="10" s="1"/>
  <c r="H25" i="10" s="1"/>
  <c r="E25" i="10"/>
  <c r="D26" i="10" s="1"/>
  <c r="D25" i="9"/>
  <c r="E25" i="9"/>
  <c r="F25" i="9" s="1"/>
  <c r="G25" i="9" s="1"/>
  <c r="F26" i="10" l="1"/>
  <c r="G26" i="10" s="1"/>
  <c r="H26" i="10" s="1"/>
  <c r="E26" i="10"/>
  <c r="F27" i="10" s="1"/>
  <c r="G27" i="10" s="1"/>
  <c r="H27" i="10" s="1"/>
  <c r="D26" i="9"/>
  <c r="E26" i="9"/>
  <c r="F26" i="9" s="1"/>
  <c r="G26" i="9" s="1"/>
  <c r="D27" i="10" l="1"/>
  <c r="E27" i="10"/>
  <c r="D28" i="10" s="1"/>
  <c r="D27" i="9"/>
  <c r="E27" i="9"/>
  <c r="F27" i="9" s="1"/>
  <c r="G27" i="9" s="1"/>
  <c r="F28" i="10" l="1"/>
  <c r="G28" i="10" s="1"/>
  <c r="H28" i="10" s="1"/>
  <c r="E28" i="10"/>
  <c r="D29" i="10" s="1"/>
  <c r="D28" i="9"/>
  <c r="E28" i="9"/>
  <c r="F28" i="9" s="1"/>
  <c r="G28" i="9" s="1"/>
  <c r="F29" i="10" l="1"/>
  <c r="G29" i="10" s="1"/>
  <c r="H29" i="10" s="1"/>
  <c r="E29" i="10"/>
  <c r="D30" i="10" s="1"/>
  <c r="D29" i="9"/>
  <c r="E29" i="9"/>
  <c r="F29" i="9" s="1"/>
  <c r="G29" i="9" s="1"/>
  <c r="F30" i="10" l="1"/>
  <c r="G30" i="10" s="1"/>
  <c r="H30" i="10" s="1"/>
  <c r="E30" i="10"/>
  <c r="D31" i="10" s="1"/>
  <c r="D30" i="9"/>
  <c r="E30" i="9"/>
  <c r="F30" i="9" s="1"/>
  <c r="G30" i="9" s="1"/>
  <c r="F31" i="10" l="1"/>
  <c r="G31" i="10" s="1"/>
  <c r="H31" i="10" s="1"/>
  <c r="E31" i="10"/>
  <c r="D32" i="10" s="1"/>
  <c r="D31" i="9"/>
  <c r="E31" i="9"/>
  <c r="F31" i="9" s="1"/>
  <c r="G31" i="9" s="1"/>
  <c r="F32" i="10" l="1"/>
  <c r="G32" i="10" s="1"/>
  <c r="H32" i="10" s="1"/>
  <c r="E32" i="10"/>
  <c r="D33" i="10" s="1"/>
  <c r="D32" i="9"/>
  <c r="E32" i="9"/>
  <c r="F32" i="9" s="1"/>
  <c r="G32" i="9" s="1"/>
  <c r="F33" i="10" l="1"/>
  <c r="G33" i="10" s="1"/>
  <c r="H33" i="10" s="1"/>
  <c r="E33" i="10"/>
  <c r="D34" i="10" s="1"/>
  <c r="D33" i="9"/>
  <c r="E33" i="9"/>
  <c r="F33" i="9" s="1"/>
  <c r="G33" i="9" s="1"/>
  <c r="F34" i="10" l="1"/>
  <c r="G34" i="10" s="1"/>
  <c r="H34" i="10" s="1"/>
  <c r="E34" i="10"/>
  <c r="D35" i="10" s="1"/>
  <c r="D34" i="9"/>
  <c r="E34" i="9"/>
  <c r="F34" i="9" s="1"/>
  <c r="G34" i="9" s="1"/>
  <c r="F35" i="10" l="1"/>
  <c r="G35" i="10" s="1"/>
  <c r="H35" i="10" s="1"/>
  <c r="E35" i="10"/>
  <c r="D36" i="10" s="1"/>
  <c r="D35" i="9"/>
  <c r="E35" i="9"/>
  <c r="F35" i="9" s="1"/>
  <c r="G35" i="9" s="1"/>
  <c r="F36" i="10" l="1"/>
  <c r="G36" i="10" s="1"/>
  <c r="H36" i="10" s="1"/>
  <c r="E36" i="10"/>
  <c r="F37" i="10" s="1"/>
  <c r="G37" i="10" s="1"/>
  <c r="H37" i="10" s="1"/>
  <c r="D36" i="9"/>
  <c r="E36" i="9"/>
  <c r="F36" i="9" s="1"/>
  <c r="G36" i="9" s="1"/>
  <c r="D37" i="10" l="1"/>
  <c r="E37" i="10" s="1"/>
  <c r="D38" i="10" s="1"/>
  <c r="D37" i="9"/>
  <c r="E37" i="9"/>
  <c r="F37" i="9" s="1"/>
  <c r="G37" i="9" s="1"/>
  <c r="F38" i="10" l="1"/>
  <c r="G38" i="10" s="1"/>
  <c r="H38" i="10" s="1"/>
  <c r="E38" i="10"/>
  <c r="D39" i="10" s="1"/>
  <c r="D38" i="9"/>
  <c r="E38" i="9"/>
  <c r="F38" i="9" s="1"/>
  <c r="G38" i="9" s="1"/>
  <c r="F39" i="10" l="1"/>
  <c r="G39" i="10" s="1"/>
  <c r="H39" i="10" s="1"/>
  <c r="E39" i="10"/>
  <c r="D40" i="10" s="1"/>
  <c r="D39" i="9"/>
  <c r="E39" i="9"/>
  <c r="F39" i="9" s="1"/>
  <c r="G39" i="9" s="1"/>
  <c r="F40" i="10" l="1"/>
  <c r="G40" i="10" s="1"/>
  <c r="H40" i="10" s="1"/>
  <c r="E40" i="10"/>
  <c r="D41" i="10" s="1"/>
  <c r="D40" i="9"/>
  <c r="E40" i="9"/>
  <c r="F40" i="9" s="1"/>
  <c r="G40" i="9" s="1"/>
  <c r="F41" i="10" l="1"/>
  <c r="G41" i="10" s="1"/>
  <c r="H41" i="10" s="1"/>
  <c r="E41" i="10"/>
  <c r="F42" i="10" s="1"/>
  <c r="G42" i="10" s="1"/>
  <c r="H42" i="10" s="1"/>
  <c r="D41" i="9"/>
  <c r="E41" i="9"/>
  <c r="F41" i="9" s="1"/>
  <c r="G41" i="9" s="1"/>
  <c r="D42" i="10" l="1"/>
  <c r="E42" i="10" s="1"/>
  <c r="D43" i="10" s="1"/>
  <c r="D42" i="9"/>
  <c r="E42" i="9"/>
  <c r="F42" i="9" s="1"/>
  <c r="G42" i="9" s="1"/>
  <c r="F43" i="10" l="1"/>
  <c r="G43" i="10" s="1"/>
  <c r="H43" i="10" s="1"/>
  <c r="E43" i="10"/>
  <c r="D44" i="10" s="1"/>
  <c r="D43" i="9"/>
  <c r="E43" i="9"/>
  <c r="F43" i="9" s="1"/>
  <c r="G43" i="9" s="1"/>
  <c r="F44" i="10" l="1"/>
  <c r="G44" i="10" s="1"/>
  <c r="H44" i="10" s="1"/>
  <c r="E44" i="10"/>
  <c r="F45" i="10" s="1"/>
  <c r="G45" i="10" s="1"/>
  <c r="H45" i="10" s="1"/>
  <c r="D44" i="9"/>
  <c r="E44" i="9"/>
  <c r="F44" i="9" s="1"/>
  <c r="G44" i="9" s="1"/>
  <c r="D45" i="10" l="1"/>
  <c r="E45" i="10"/>
  <c r="D46" i="10" s="1"/>
  <c r="D45" i="9"/>
  <c r="E45" i="9"/>
  <c r="F45" i="9" s="1"/>
  <c r="G45" i="9" s="1"/>
  <c r="F46" i="10" l="1"/>
  <c r="G46" i="10" s="1"/>
  <c r="H46" i="10" s="1"/>
  <c r="E46" i="10"/>
  <c r="D47" i="10" s="1"/>
  <c r="D46" i="9"/>
  <c r="E46" i="9"/>
  <c r="F46" i="9" s="1"/>
  <c r="G46" i="9" s="1"/>
  <c r="F47" i="10" l="1"/>
  <c r="G47" i="10" s="1"/>
  <c r="H47" i="10" s="1"/>
  <c r="E47" i="10"/>
  <c r="D48" i="10" s="1"/>
  <c r="D47" i="9"/>
  <c r="E47" i="9"/>
  <c r="F47" i="9" s="1"/>
  <c r="G47" i="9" s="1"/>
  <c r="F48" i="10" l="1"/>
  <c r="G48" i="10" s="1"/>
  <c r="H48" i="10" s="1"/>
  <c r="E48" i="10"/>
  <c r="F49" i="10" s="1"/>
  <c r="G49" i="10" s="1"/>
  <c r="H49" i="10" s="1"/>
  <c r="D48" i="9"/>
  <c r="E48" i="9"/>
  <c r="F48" i="9" s="1"/>
  <c r="G48" i="9" s="1"/>
  <c r="D49" i="10" l="1"/>
  <c r="E49" i="10"/>
  <c r="D50" i="10" s="1"/>
  <c r="D49" i="9"/>
  <c r="E49" i="9"/>
  <c r="F49" i="9" s="1"/>
  <c r="G49" i="9" s="1"/>
  <c r="F50" i="10" l="1"/>
  <c r="G50" i="10" s="1"/>
  <c r="H50" i="10" s="1"/>
  <c r="E50" i="10"/>
  <c r="D51" i="10" s="1"/>
  <c r="D50" i="9"/>
  <c r="E50" i="9"/>
  <c r="F50" i="9" s="1"/>
  <c r="G50" i="9" s="1"/>
  <c r="F51" i="10" l="1"/>
  <c r="G51" i="10" s="1"/>
  <c r="H51" i="10" s="1"/>
  <c r="E51" i="10"/>
  <c r="D52" i="10" s="1"/>
  <c r="D51" i="9"/>
  <c r="E51" i="9"/>
  <c r="F51" i="9" s="1"/>
  <c r="G51" i="9" s="1"/>
  <c r="F52" i="10" l="1"/>
  <c r="G52" i="10" s="1"/>
  <c r="H52" i="10" s="1"/>
  <c r="E52" i="10"/>
  <c r="F53" i="10" s="1"/>
  <c r="G53" i="10" s="1"/>
  <c r="H53" i="10" s="1"/>
  <c r="D52" i="9"/>
  <c r="E52" i="9"/>
  <c r="F52" i="9" s="1"/>
  <c r="G52" i="9" s="1"/>
  <c r="D53" i="10" l="1"/>
  <c r="E53" i="10"/>
  <c r="D54" i="10" s="1"/>
  <c r="D53" i="9"/>
  <c r="E53" i="9"/>
  <c r="F53" i="9" s="1"/>
  <c r="G53" i="9" s="1"/>
  <c r="F54" i="10" l="1"/>
  <c r="G54" i="10" s="1"/>
  <c r="H54" i="10" s="1"/>
  <c r="E54" i="10"/>
  <c r="D55" i="10" s="1"/>
  <c r="D54" i="9"/>
  <c r="E54" i="9"/>
  <c r="F54" i="9" s="1"/>
  <c r="G54" i="9" s="1"/>
  <c r="F55" i="10" l="1"/>
  <c r="G55" i="10" s="1"/>
  <c r="H55" i="10" s="1"/>
  <c r="E55" i="10"/>
  <c r="D56" i="10" s="1"/>
  <c r="D55" i="9"/>
  <c r="E55" i="9"/>
  <c r="F55" i="9" s="1"/>
  <c r="G55" i="9" s="1"/>
  <c r="F56" i="10" l="1"/>
  <c r="G56" i="10" s="1"/>
  <c r="H56" i="10" s="1"/>
  <c r="E56" i="10"/>
  <c r="F57" i="10" s="1"/>
  <c r="G57" i="10" s="1"/>
  <c r="H57" i="10" s="1"/>
  <c r="D56" i="9"/>
  <c r="E56" i="9"/>
  <c r="F56" i="9" s="1"/>
  <c r="G56" i="9" s="1"/>
  <c r="D57" i="10" l="1"/>
  <c r="E57" i="10" s="1"/>
  <c r="D58" i="10" s="1"/>
  <c r="D57" i="9"/>
  <c r="E57" i="9"/>
  <c r="F57" i="9" s="1"/>
  <c r="G57" i="9" s="1"/>
  <c r="F58" i="10" l="1"/>
  <c r="G58" i="10" s="1"/>
  <c r="H58" i="10" s="1"/>
  <c r="E58" i="10"/>
  <c r="D59" i="10" s="1"/>
  <c r="D58" i="9"/>
  <c r="E58" i="9"/>
  <c r="F58" i="9" s="1"/>
  <c r="G58" i="9" s="1"/>
  <c r="F59" i="10" l="1"/>
  <c r="G59" i="10" s="1"/>
  <c r="H59" i="10" s="1"/>
  <c r="E59" i="10"/>
  <c r="D60" i="10" s="1"/>
  <c r="D59" i="9"/>
  <c r="E59" i="9"/>
  <c r="F59" i="9" s="1"/>
  <c r="G59" i="9" s="1"/>
  <c r="F60" i="10" l="1"/>
  <c r="G60" i="10" s="1"/>
  <c r="H60" i="10" s="1"/>
  <c r="E60" i="10"/>
  <c r="D61" i="10" s="1"/>
  <c r="D60" i="9"/>
  <c r="E60" i="9"/>
  <c r="F60" i="9" s="1"/>
  <c r="G60" i="9" s="1"/>
  <c r="E61" i="10" l="1"/>
  <c r="F69" i="10" s="1"/>
  <c r="F72" i="10"/>
  <c r="F62" i="10"/>
  <c r="F75" i="10"/>
  <c r="F61" i="10"/>
  <c r="G61" i="10" s="1"/>
  <c r="H61" i="10" s="1"/>
  <c r="I4" i="10" s="1"/>
  <c r="D61" i="9"/>
  <c r="E61" i="9"/>
  <c r="F61" i="9" s="1"/>
  <c r="G61" i="9" s="1"/>
  <c r="F74" i="10" l="1"/>
  <c r="F70" i="10"/>
  <c r="F63" i="10"/>
  <c r="F68" i="10"/>
  <c r="F73" i="10"/>
  <c r="F67" i="10"/>
  <c r="F76" i="10"/>
  <c r="F65" i="10"/>
  <c r="F71" i="10"/>
  <c r="F64" i="10"/>
  <c r="F66" i="10"/>
  <c r="E62" i="9"/>
  <c r="F62" i="9" s="1"/>
  <c r="G62" i="9" s="1"/>
  <c r="D62" i="9"/>
  <c r="E63" i="9" s="1"/>
  <c r="I5" i="9" l="1"/>
  <c r="H5" i="9"/>
  <c r="H6" i="9" s="1"/>
</calcChain>
</file>

<file path=xl/sharedStrings.xml><?xml version="1.0" encoding="utf-8"?>
<sst xmlns="http://schemas.openxmlformats.org/spreadsheetml/2006/main" count="336" uniqueCount="127">
  <si>
    <t>time</t>
  </si>
  <si>
    <t>t</t>
  </si>
  <si>
    <t>Level</t>
  </si>
  <si>
    <t>Forecast</t>
  </si>
  <si>
    <t>Year</t>
  </si>
  <si>
    <t>Time</t>
  </si>
  <si>
    <t>Observation</t>
  </si>
  <si>
    <r>
      <t>y</t>
    </r>
    <r>
      <rPr>
        <sz val="13"/>
        <color rgb="FF333333"/>
        <rFont val="MJXc-TeX-math-I"/>
      </rPr>
      <t>t</t>
    </r>
  </si>
  <si>
    <r>
      <t>ℓ</t>
    </r>
    <r>
      <rPr>
        <sz val="13"/>
        <color rgb="FF333333"/>
        <rFont val="MJXc-TeX-math-I"/>
      </rPr>
      <t>t</t>
    </r>
  </si>
  <si>
    <t>Slope</t>
  </si>
  <si>
    <r>
      <t>^</t>
    </r>
    <r>
      <rPr>
        <sz val="18"/>
        <color rgb="FF333333"/>
        <rFont val="MJXc-TeX-math-I"/>
      </rPr>
      <t>y</t>
    </r>
    <r>
      <rPr>
        <sz val="13"/>
        <color rgb="FF333333"/>
        <rFont val="MJXc-TeX-math-I"/>
      </rPr>
      <t>t</t>
    </r>
    <r>
      <rPr>
        <sz val="13"/>
        <color rgb="FF333333"/>
        <rFont val="MJXc-TeX-main-R"/>
      </rPr>
      <t>+1∣</t>
    </r>
    <r>
      <rPr>
        <sz val="13"/>
        <color rgb="FF333333"/>
        <rFont val="MJXc-TeX-math-I"/>
      </rPr>
      <t>t</t>
    </r>
  </si>
  <si>
    <r>
      <t>b</t>
    </r>
    <r>
      <rPr>
        <sz val="13"/>
        <color rgb="FF333333"/>
        <rFont val="MJXc-TeX-math-I"/>
      </rPr>
      <t>t</t>
    </r>
  </si>
  <si>
    <t>Quarter</t>
  </si>
  <si>
    <t>Season</t>
  </si>
  <si>
    <r>
      <t>s</t>
    </r>
    <r>
      <rPr>
        <sz val="13"/>
        <color rgb="FF333333"/>
        <rFont val="MJXc-TeX-math-I"/>
      </rPr>
      <t>t</t>
    </r>
  </si>
  <si>
    <r>
      <t>^</t>
    </r>
    <r>
      <rPr>
        <sz val="18"/>
        <color rgb="FF333333"/>
        <rFont val="MJXc-TeX-math-I"/>
      </rPr>
      <t>y</t>
    </r>
    <r>
      <rPr>
        <sz val="13"/>
        <color rgb="FF333333"/>
        <rFont val="MJXc-TeX-math-I"/>
      </rPr>
      <t>t</t>
    </r>
    <r>
      <rPr>
        <sz val="13"/>
        <color rgb="FF333333"/>
        <rFont val="MJXc-TeX-main-R"/>
      </rPr>
      <t>+1|</t>
    </r>
    <r>
      <rPr>
        <sz val="13"/>
        <color rgb="FF333333"/>
        <rFont val="MJXc-TeX-math-I"/>
      </rPr>
      <t>t</t>
    </r>
  </si>
  <si>
    <t>1998 Q1</t>
  </si>
  <si>
    <t>1998 Q2</t>
  </si>
  <si>
    <t>1998 Q3</t>
  </si>
  <si>
    <t>1998 Q4</t>
  </si>
  <si>
    <t>1999 Q1</t>
  </si>
  <si>
    <t>1999 Q2</t>
  </si>
  <si>
    <t>1999 Q3</t>
  </si>
  <si>
    <t>1999 Q4</t>
  </si>
  <si>
    <t>2000 Q1</t>
  </si>
  <si>
    <t>2000 Q2</t>
  </si>
  <si>
    <t>2000 Q3</t>
  </si>
  <si>
    <t>2000 Q4</t>
  </si>
  <si>
    <t>2001 Q1</t>
  </si>
  <si>
    <t>2001 Q2</t>
  </si>
  <si>
    <t>2001 Q3</t>
  </si>
  <si>
    <t>2001 Q4</t>
  </si>
  <si>
    <t>2002 Q1</t>
  </si>
  <si>
    <t>2002 Q2</t>
  </si>
  <si>
    <t>2002 Q3</t>
  </si>
  <si>
    <t>2002 Q4</t>
  </si>
  <si>
    <t>2003 Q1</t>
  </si>
  <si>
    <t>2003 Q2</t>
  </si>
  <si>
    <t>2003 Q3</t>
  </si>
  <si>
    <t>2003 Q4</t>
  </si>
  <si>
    <t>2004 Q1</t>
  </si>
  <si>
    <t>2004 Q2</t>
  </si>
  <si>
    <t>2004 Q3</t>
  </si>
  <si>
    <t>2004 Q4</t>
  </si>
  <si>
    <t>2005 Q1</t>
  </si>
  <si>
    <t>2005 Q2</t>
  </si>
  <si>
    <t>2005 Q3</t>
  </si>
  <si>
    <t>2005 Q4</t>
  </si>
  <si>
    <t>2006 Q1</t>
  </si>
  <si>
    <t>2006 Q2</t>
  </si>
  <si>
    <t>2006 Q3</t>
  </si>
  <si>
    <t>2006 Q4</t>
  </si>
  <si>
    <t>2007 Q1</t>
  </si>
  <si>
    <t>2007 Q2</t>
  </si>
  <si>
    <t>2007 Q3</t>
  </si>
  <si>
    <t>2007 Q4</t>
  </si>
  <si>
    <t>2008 Q1</t>
  </si>
  <si>
    <t>2008 Q2</t>
  </si>
  <si>
    <t>2008 Q3</t>
  </si>
  <si>
    <t>2008 Q4</t>
  </si>
  <si>
    <t>2009 Q1</t>
  </si>
  <si>
    <t>2009 Q2</t>
  </si>
  <si>
    <t>2009 Q3</t>
  </si>
  <si>
    <t>2009 Q4</t>
  </si>
  <si>
    <t>2010 Q1</t>
  </si>
  <si>
    <t>2010 Q2</t>
  </si>
  <si>
    <t>2010 Q3</t>
  </si>
  <si>
    <t>2010 Q4</t>
  </si>
  <si>
    <t>2011 Q1</t>
  </si>
  <si>
    <t>2011 Q2</t>
  </si>
  <si>
    <t>2011 Q3</t>
  </si>
  <si>
    <t>2011 Q4</t>
  </si>
  <si>
    <t>2012 Q1</t>
  </si>
  <si>
    <t>2012 Q2</t>
  </si>
  <si>
    <t>2012 Q3</t>
  </si>
  <si>
    <t>2012 Q4</t>
  </si>
  <si>
    <t>2013 Q1</t>
  </si>
  <si>
    <t>2013 Q2</t>
  </si>
  <si>
    <t>2013 Q3</t>
  </si>
  <si>
    <t>2013 Q4</t>
  </si>
  <si>
    <t>2014 Q1</t>
  </si>
  <si>
    <t>2014 Q2</t>
  </si>
  <si>
    <t>2014 Q3</t>
  </si>
  <si>
    <t>2014 Q4</t>
  </si>
  <si>
    <t>2015 Q1</t>
  </si>
  <si>
    <t>2015 Q2</t>
  </si>
  <si>
    <t>2015 Q3</t>
  </si>
  <si>
    <t>2015 Q4</t>
  </si>
  <si>
    <t>2016 Q1</t>
  </si>
  <si>
    <t>2016 Q2</t>
  </si>
  <si>
    <t>2016 Q3</t>
  </si>
  <si>
    <t>2016 Q4</t>
  </si>
  <si>
    <t>2017 Q1</t>
  </si>
  <si>
    <t>2017 Q2</t>
  </si>
  <si>
    <t>2017 Q3</t>
  </si>
  <si>
    <t>2017 Q4</t>
  </si>
  <si>
    <t>2018 Q1</t>
  </si>
  <si>
    <t>2018 Q2</t>
  </si>
  <si>
    <t>2018 Q3</t>
  </si>
  <si>
    <t>2018 Q4</t>
  </si>
  <si>
    <t>2019 Q1</t>
  </si>
  <si>
    <t>2019 Q2</t>
  </si>
  <si>
    <t>2019 Q3</t>
  </si>
  <si>
    <t>2019 Q4</t>
  </si>
  <si>
    <t>2020 Q1</t>
  </si>
  <si>
    <t>2020 Q2</t>
  </si>
  <si>
    <t>2020 Q3</t>
  </si>
  <si>
    <t>2020 Q4</t>
  </si>
  <si>
    <t>Date</t>
  </si>
  <si>
    <t>yt</t>
  </si>
  <si>
    <r>
      <t>ℓ</t>
    </r>
    <r>
      <rPr>
        <b/>
        <sz val="14"/>
        <color rgb="FF333333"/>
        <rFont val="MJXc-TeX-math-I"/>
      </rPr>
      <t>t</t>
    </r>
  </si>
  <si>
    <r>
      <t>^</t>
    </r>
    <r>
      <rPr>
        <b/>
        <sz val="14"/>
        <color rgb="FF333333"/>
        <rFont val="MJXc-TeX-math-I"/>
      </rPr>
      <t>yt</t>
    </r>
    <r>
      <rPr>
        <b/>
        <sz val="14"/>
        <color rgb="FF333333"/>
        <rFont val="MJXc-TeX-main-R"/>
      </rPr>
      <t>+1∣</t>
    </r>
    <r>
      <rPr>
        <b/>
        <sz val="14"/>
        <color rgb="FF333333"/>
        <rFont val="MJXc-TeX-math-I"/>
      </rPr>
      <t>t</t>
    </r>
  </si>
  <si>
    <t>NA</t>
  </si>
  <si>
    <t>MA(3)</t>
  </si>
  <si>
    <t>MA(2)</t>
  </si>
  <si>
    <t>MA(12)</t>
  </si>
  <si>
    <t>alpha</t>
  </si>
  <si>
    <t>alpha=0.05, L0=39</t>
  </si>
  <si>
    <t>MSE</t>
  </si>
  <si>
    <t>alpha=0.1, L0=39</t>
  </si>
  <si>
    <t>alpha=0.01, L0=39</t>
  </si>
  <si>
    <t>beta*</t>
  </si>
  <si>
    <t>alpah</t>
  </si>
  <si>
    <t>beta</t>
  </si>
  <si>
    <t>gamma</t>
  </si>
  <si>
    <t>error</t>
  </si>
  <si>
    <t>error 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</si>
</sst>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rgb="FF333333"/>
      <name val="Helvetica Neue"/>
      <family val="2"/>
    </font>
    <font>
      <sz val="11"/>
      <color rgb="FF333333"/>
      <name val="Helvetica Neue"/>
      <family val="2"/>
    </font>
    <font>
      <sz val="18"/>
      <color rgb="FF333333"/>
      <name val="MJXc-TeX-math-I"/>
    </font>
    <font>
      <sz val="13"/>
      <color rgb="FF333333"/>
      <name val="MJXc-TeX-math-I"/>
    </font>
    <font>
      <sz val="18"/>
      <color rgb="FF333333"/>
      <name val="MJXc-TeX-main-R"/>
    </font>
    <font>
      <sz val="13"/>
      <color rgb="FF333333"/>
      <name val="MJXc-TeX-main-R"/>
    </font>
    <font>
      <b/>
      <sz val="11"/>
      <color rgb="FF000000"/>
      <name val="Lucida Grande"/>
      <family val="2"/>
    </font>
    <font>
      <sz val="11"/>
      <name val="Lucida Grande"/>
      <family val="2"/>
    </font>
    <font>
      <b/>
      <sz val="14"/>
      <color rgb="FF333333"/>
      <name val="Helvetica Neue"/>
      <family val="2"/>
    </font>
    <font>
      <b/>
      <sz val="14"/>
      <name val="Arial"/>
      <family val="2"/>
    </font>
    <font>
      <b/>
      <sz val="14"/>
      <color rgb="FF333333"/>
      <name val="MJXc-TeX-math-I"/>
    </font>
    <font>
      <b/>
      <sz val="14"/>
      <color rgb="FF333333"/>
      <name val="MJXc-TeX-main-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0" fillId="2" borderId="1" xfId="0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2" fontId="0" fillId="0" borderId="0" xfId="0" applyNumberFormat="1"/>
    <xf numFmtId="164" fontId="0" fillId="0" borderId="0" xfId="0" applyNumberFormat="1" applyAlignment="1">
      <alignment horizontal="left"/>
    </xf>
    <xf numFmtId="14" fontId="12" fillId="0" borderId="0" xfId="0" applyNumberFormat="1" applyFont="1"/>
    <xf numFmtId="17" fontId="1" fillId="0" borderId="0" xfId="0" applyNumberFormat="1" applyFont="1" applyAlignment="1">
      <alignment horizontal="center"/>
    </xf>
    <xf numFmtId="0" fontId="1" fillId="0" borderId="0" xfId="0" applyFont="1"/>
    <xf numFmtId="0" fontId="13" fillId="0" borderId="0" xfId="0" applyFont="1"/>
    <xf numFmtId="17" fontId="14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70A5-0FE8-784C-A009-0E205AB3410A}">
  <dimension ref="A1:P67"/>
  <sheetViews>
    <sheetView workbookViewId="0">
      <selection activeCell="D6" sqref="D6"/>
    </sheetView>
  </sheetViews>
  <sheetFormatPr baseColWidth="10" defaultColWidth="8.83203125" defaultRowHeight="13"/>
  <cols>
    <col min="1" max="1" width="10.33203125" bestFit="1" customWidth="1"/>
    <col min="3" max="3" width="14.83203125" bestFit="1" customWidth="1"/>
    <col min="4" max="4" width="5.5" bestFit="1" customWidth="1"/>
    <col min="5" max="5" width="11.6640625" bestFit="1" customWidth="1"/>
  </cols>
  <sheetData>
    <row r="1" spans="1:12" ht="13" customHeight="1">
      <c r="A1" s="19"/>
      <c r="B1" s="19"/>
      <c r="C1" s="2"/>
      <c r="D1" s="20"/>
      <c r="E1" s="20"/>
    </row>
    <row r="2" spans="1:12" ht="18">
      <c r="A2" s="21" t="s">
        <v>4</v>
      </c>
      <c r="B2" s="21" t="s">
        <v>0</v>
      </c>
      <c r="C2" s="21" t="s">
        <v>6</v>
      </c>
      <c r="D2" s="21" t="s">
        <v>2</v>
      </c>
      <c r="E2" s="21" t="s">
        <v>3</v>
      </c>
    </row>
    <row r="3" spans="1:12" ht="18">
      <c r="A3" s="22"/>
      <c r="B3" s="22" t="s">
        <v>1</v>
      </c>
      <c r="C3" s="23" t="s">
        <v>109</v>
      </c>
      <c r="D3" s="24" t="s">
        <v>110</v>
      </c>
      <c r="E3" s="24" t="s">
        <v>111</v>
      </c>
      <c r="L3" s="4"/>
    </row>
    <row r="4" spans="1:12" ht="13" customHeight="1">
      <c r="A4" s="3"/>
      <c r="B4" s="1"/>
      <c r="C4" s="5"/>
      <c r="D4" s="4"/>
      <c r="E4" s="6"/>
      <c r="L4" s="4"/>
    </row>
    <row r="5" spans="1:12" ht="16" customHeight="1">
      <c r="A5">
        <v>1960</v>
      </c>
      <c r="B5" s="1">
        <v>1</v>
      </c>
      <c r="C5" s="7">
        <v>39.043172599999998</v>
      </c>
      <c r="D5" t="s">
        <v>112</v>
      </c>
    </row>
    <row r="6" spans="1:12" ht="16" customHeight="1">
      <c r="A6">
        <v>1961</v>
      </c>
      <c r="B6" s="1">
        <v>2</v>
      </c>
      <c r="C6" s="7">
        <v>46.244556899999999</v>
      </c>
      <c r="D6">
        <f>C5</f>
        <v>39.043172599999998</v>
      </c>
      <c r="E6">
        <f>D6</f>
        <v>39.043172599999998</v>
      </c>
    </row>
    <row r="7" spans="1:12" ht="16" customHeight="1">
      <c r="A7">
        <v>1962</v>
      </c>
      <c r="B7" s="1">
        <v>3</v>
      </c>
      <c r="C7" s="7">
        <v>19.793872700000001</v>
      </c>
      <c r="D7">
        <f t="shared" ref="D7:D61" si="0">C6</f>
        <v>46.244556899999999</v>
      </c>
      <c r="E7">
        <f t="shared" ref="E7:E61" si="1">D7</f>
        <v>46.244556899999999</v>
      </c>
    </row>
    <row r="8" spans="1:12" ht="16" customHeight="1">
      <c r="A8">
        <v>1963</v>
      </c>
      <c r="B8" s="1">
        <v>4</v>
      </c>
      <c r="C8" s="7">
        <v>24.6846821</v>
      </c>
      <c r="D8">
        <f t="shared" si="0"/>
        <v>19.793872700000001</v>
      </c>
      <c r="E8">
        <f t="shared" si="1"/>
        <v>19.793872700000001</v>
      </c>
    </row>
    <row r="9" spans="1:12" ht="16" customHeight="1">
      <c r="A9">
        <v>1964</v>
      </c>
      <c r="B9" s="1">
        <v>5</v>
      </c>
      <c r="C9" s="7">
        <v>25.0840587</v>
      </c>
      <c r="D9">
        <f t="shared" si="0"/>
        <v>24.6846821</v>
      </c>
      <c r="E9">
        <f t="shared" si="1"/>
        <v>24.6846821</v>
      </c>
    </row>
    <row r="10" spans="1:12" ht="16" customHeight="1">
      <c r="A10">
        <v>1965</v>
      </c>
      <c r="B10" s="1">
        <v>6</v>
      </c>
      <c r="C10" s="7">
        <v>22.603943600000001</v>
      </c>
      <c r="D10">
        <f t="shared" si="0"/>
        <v>25.0840587</v>
      </c>
      <c r="E10">
        <f t="shared" si="1"/>
        <v>25.0840587</v>
      </c>
    </row>
    <row r="11" spans="1:12" ht="16" customHeight="1">
      <c r="A11">
        <v>1966</v>
      </c>
      <c r="B11" s="1">
        <v>7</v>
      </c>
      <c r="C11" s="7">
        <v>25.986197499999999</v>
      </c>
      <c r="D11">
        <f t="shared" si="0"/>
        <v>22.603943600000001</v>
      </c>
      <c r="E11">
        <f t="shared" si="1"/>
        <v>22.603943600000001</v>
      </c>
    </row>
    <row r="12" spans="1:12" ht="16" customHeight="1">
      <c r="A12">
        <v>1967</v>
      </c>
      <c r="B12" s="1">
        <v>8</v>
      </c>
      <c r="C12" s="7">
        <v>23.434416800000001</v>
      </c>
      <c r="D12">
        <f t="shared" si="0"/>
        <v>25.986197499999999</v>
      </c>
      <c r="E12">
        <f t="shared" si="1"/>
        <v>25.986197499999999</v>
      </c>
    </row>
    <row r="13" spans="1:12" ht="16" customHeight="1">
      <c r="A13">
        <v>1968</v>
      </c>
      <c r="B13" s="1">
        <v>9</v>
      </c>
      <c r="C13" s="7">
        <v>23.135634599999999</v>
      </c>
      <c r="D13">
        <f t="shared" si="0"/>
        <v>23.434416800000001</v>
      </c>
      <c r="E13">
        <f t="shared" si="1"/>
        <v>23.434416800000001</v>
      </c>
    </row>
    <row r="14" spans="1:12" ht="16" customHeight="1">
      <c r="A14">
        <v>1969</v>
      </c>
      <c r="B14" s="1">
        <v>10</v>
      </c>
      <c r="C14" s="7">
        <v>23.788776800000001</v>
      </c>
      <c r="D14">
        <f t="shared" si="0"/>
        <v>23.135634599999999</v>
      </c>
      <c r="E14">
        <f t="shared" si="1"/>
        <v>23.135634599999999</v>
      </c>
    </row>
    <row r="15" spans="1:12" ht="16" customHeight="1">
      <c r="A15">
        <v>1970</v>
      </c>
      <c r="B15" s="1">
        <v>11</v>
      </c>
      <c r="C15" s="7">
        <v>22.072733400000001</v>
      </c>
      <c r="D15">
        <f t="shared" si="0"/>
        <v>23.788776800000001</v>
      </c>
      <c r="E15">
        <f t="shared" si="1"/>
        <v>23.788776800000001</v>
      </c>
    </row>
    <row r="16" spans="1:12" ht="16" customHeight="1">
      <c r="A16">
        <v>1971</v>
      </c>
      <c r="B16" s="1">
        <v>12</v>
      </c>
      <c r="C16" s="7">
        <v>18.4425192</v>
      </c>
      <c r="D16">
        <f t="shared" si="0"/>
        <v>22.072733400000001</v>
      </c>
      <c r="E16">
        <f t="shared" si="1"/>
        <v>22.072733400000001</v>
      </c>
    </row>
    <row r="17" spans="1:5" ht="16" customHeight="1">
      <c r="A17">
        <v>1972</v>
      </c>
      <c r="B17" s="1">
        <v>13</v>
      </c>
      <c r="C17" s="7">
        <v>20.449562</v>
      </c>
      <c r="D17">
        <f t="shared" si="0"/>
        <v>18.4425192</v>
      </c>
      <c r="E17">
        <f t="shared" si="1"/>
        <v>18.4425192</v>
      </c>
    </row>
    <row r="18" spans="1:5" ht="16" customHeight="1">
      <c r="A18">
        <v>1973</v>
      </c>
      <c r="B18" s="1">
        <v>14</v>
      </c>
      <c r="C18" s="7">
        <v>25.503663</v>
      </c>
      <c r="D18">
        <f t="shared" si="0"/>
        <v>20.449562</v>
      </c>
      <c r="E18">
        <f t="shared" si="1"/>
        <v>20.449562</v>
      </c>
    </row>
    <row r="19" spans="1:5" ht="16" customHeight="1">
      <c r="A19">
        <v>1974</v>
      </c>
      <c r="B19" s="1">
        <v>15</v>
      </c>
      <c r="C19" s="7">
        <v>38.7490436</v>
      </c>
      <c r="D19">
        <f t="shared" si="0"/>
        <v>25.503663</v>
      </c>
      <c r="E19">
        <f t="shared" si="1"/>
        <v>25.503663</v>
      </c>
    </row>
    <row r="20" spans="1:5" ht="16" customHeight="1">
      <c r="A20">
        <v>1975</v>
      </c>
      <c r="B20" s="1">
        <v>16</v>
      </c>
      <c r="C20" s="7">
        <v>33.688936200000001</v>
      </c>
      <c r="D20">
        <f t="shared" si="0"/>
        <v>38.7490436</v>
      </c>
      <c r="E20">
        <f t="shared" si="1"/>
        <v>38.7490436</v>
      </c>
    </row>
    <row r="21" spans="1:5" ht="16" customHeight="1">
      <c r="A21">
        <v>1976</v>
      </c>
      <c r="B21" s="1">
        <v>17</v>
      </c>
      <c r="C21" s="7">
        <v>33.054583899999997</v>
      </c>
      <c r="D21">
        <f t="shared" si="0"/>
        <v>33.688936200000001</v>
      </c>
      <c r="E21">
        <f t="shared" si="1"/>
        <v>33.688936200000001</v>
      </c>
    </row>
    <row r="22" spans="1:5" ht="16" customHeight="1">
      <c r="A22">
        <v>1977</v>
      </c>
      <c r="B22" s="1">
        <v>18</v>
      </c>
      <c r="C22" s="7">
        <v>30.586566900000001</v>
      </c>
      <c r="D22">
        <f t="shared" si="0"/>
        <v>33.054583899999997</v>
      </c>
      <c r="E22">
        <f t="shared" si="1"/>
        <v>33.054583899999997</v>
      </c>
    </row>
    <row r="23" spans="1:5" ht="16" customHeight="1">
      <c r="A23">
        <v>1978</v>
      </c>
      <c r="B23" s="1">
        <v>19</v>
      </c>
      <c r="C23" s="7">
        <v>25.535836700000001</v>
      </c>
      <c r="D23">
        <f t="shared" si="0"/>
        <v>30.586566900000001</v>
      </c>
      <c r="E23">
        <f t="shared" si="1"/>
        <v>30.586566900000001</v>
      </c>
    </row>
    <row r="24" spans="1:5" ht="16" customHeight="1">
      <c r="A24">
        <v>1979</v>
      </c>
      <c r="B24" s="1">
        <v>20</v>
      </c>
      <c r="C24" s="7">
        <v>31.148300200000001</v>
      </c>
      <c r="D24">
        <f t="shared" si="0"/>
        <v>25.535836700000001</v>
      </c>
      <c r="E24">
        <f t="shared" si="1"/>
        <v>25.535836700000001</v>
      </c>
    </row>
    <row r="25" spans="1:5" ht="16" customHeight="1">
      <c r="A25">
        <v>1980</v>
      </c>
      <c r="B25" s="1">
        <v>21</v>
      </c>
      <c r="C25" s="7">
        <v>34.338461500000001</v>
      </c>
      <c r="D25">
        <f t="shared" si="0"/>
        <v>31.148300200000001</v>
      </c>
      <c r="E25">
        <f t="shared" si="1"/>
        <v>31.148300200000001</v>
      </c>
    </row>
    <row r="26" spans="1:5" ht="16" customHeight="1">
      <c r="A26">
        <v>1981</v>
      </c>
      <c r="B26" s="1">
        <v>22</v>
      </c>
      <c r="C26" s="7">
        <v>34.5872508</v>
      </c>
      <c r="D26">
        <f t="shared" si="0"/>
        <v>34.338461500000001</v>
      </c>
      <c r="E26">
        <f t="shared" si="1"/>
        <v>34.338461500000001</v>
      </c>
    </row>
    <row r="27" spans="1:5" ht="16" customHeight="1">
      <c r="A27">
        <v>1982</v>
      </c>
      <c r="B27" s="1">
        <v>23</v>
      </c>
      <c r="C27" s="7">
        <v>30.924856299999998</v>
      </c>
      <c r="D27">
        <f t="shared" si="0"/>
        <v>34.5872508</v>
      </c>
      <c r="E27">
        <f t="shared" si="1"/>
        <v>34.5872508</v>
      </c>
    </row>
    <row r="28" spans="1:5" ht="16" customHeight="1">
      <c r="A28">
        <v>1983</v>
      </c>
      <c r="B28" s="1">
        <v>24</v>
      </c>
      <c r="C28" s="7">
        <v>27.941806100000001</v>
      </c>
      <c r="D28">
        <f t="shared" si="0"/>
        <v>30.924856299999998</v>
      </c>
      <c r="E28">
        <f t="shared" si="1"/>
        <v>30.924856299999998</v>
      </c>
    </row>
    <row r="29" spans="1:5" ht="16" customHeight="1">
      <c r="A29">
        <v>1984</v>
      </c>
      <c r="B29" s="1">
        <v>25</v>
      </c>
      <c r="C29" s="7">
        <v>25.710016199999998</v>
      </c>
      <c r="D29">
        <f t="shared" si="0"/>
        <v>27.941806100000001</v>
      </c>
      <c r="E29">
        <f t="shared" si="1"/>
        <v>27.941806100000001</v>
      </c>
    </row>
    <row r="30" spans="1:5" ht="16" customHeight="1">
      <c r="A30">
        <v>1985</v>
      </c>
      <c r="B30" s="1">
        <v>26</v>
      </c>
      <c r="C30" s="7">
        <v>23.583932900000001</v>
      </c>
      <c r="D30">
        <f t="shared" si="0"/>
        <v>25.710016199999998</v>
      </c>
      <c r="E30">
        <f t="shared" si="1"/>
        <v>25.710016199999998</v>
      </c>
    </row>
    <row r="31" spans="1:5" ht="16" customHeight="1">
      <c r="A31">
        <v>1986</v>
      </c>
      <c r="B31" s="1">
        <v>27</v>
      </c>
      <c r="C31" s="7">
        <v>12.854757299999999</v>
      </c>
      <c r="D31">
        <f t="shared" si="0"/>
        <v>23.583932900000001</v>
      </c>
      <c r="E31">
        <f t="shared" si="1"/>
        <v>23.583932900000001</v>
      </c>
    </row>
    <row r="32" spans="1:5" ht="16" customHeight="1">
      <c r="A32">
        <v>1987</v>
      </c>
      <c r="B32" s="1">
        <v>28</v>
      </c>
      <c r="C32" s="7">
        <v>14.2724747</v>
      </c>
      <c r="D32">
        <f t="shared" si="0"/>
        <v>12.854757299999999</v>
      </c>
      <c r="E32">
        <f t="shared" si="1"/>
        <v>12.854757299999999</v>
      </c>
    </row>
    <row r="33" spans="1:16" ht="16" customHeight="1">
      <c r="A33">
        <v>1988</v>
      </c>
      <c r="B33" s="1">
        <v>29</v>
      </c>
      <c r="C33" s="7">
        <v>15.507867900000001</v>
      </c>
      <c r="D33">
        <f t="shared" si="0"/>
        <v>14.2724747</v>
      </c>
      <c r="E33">
        <f t="shared" si="1"/>
        <v>14.2724747</v>
      </c>
    </row>
    <row r="34" spans="1:16" ht="16" customHeight="1">
      <c r="A34">
        <v>1989</v>
      </c>
      <c r="B34" s="1">
        <v>30</v>
      </c>
      <c r="C34" s="7">
        <v>18.6392633</v>
      </c>
      <c r="D34">
        <f t="shared" si="0"/>
        <v>15.507867900000001</v>
      </c>
      <c r="E34">
        <f t="shared" si="1"/>
        <v>15.507867900000001</v>
      </c>
    </row>
    <row r="35" spans="1:16" ht="16" customHeight="1">
      <c r="A35">
        <v>1990</v>
      </c>
      <c r="B35" s="1">
        <v>31</v>
      </c>
      <c r="C35" s="7">
        <v>23.4436851</v>
      </c>
      <c r="D35">
        <f t="shared" si="0"/>
        <v>18.6392633</v>
      </c>
      <c r="E35">
        <f t="shared" si="1"/>
        <v>18.6392633</v>
      </c>
    </row>
    <row r="36" spans="1:16" ht="16" customHeight="1">
      <c r="A36">
        <v>1991</v>
      </c>
      <c r="B36" s="1">
        <v>32</v>
      </c>
      <c r="C36" s="7">
        <v>29.117822199999999</v>
      </c>
      <c r="D36">
        <f t="shared" si="0"/>
        <v>23.4436851</v>
      </c>
      <c r="E36">
        <f t="shared" si="1"/>
        <v>23.4436851</v>
      </c>
    </row>
    <row r="37" spans="1:16" ht="16" customHeight="1">
      <c r="A37">
        <v>1992</v>
      </c>
      <c r="B37" s="1">
        <v>33</v>
      </c>
      <c r="C37" s="7">
        <v>25.319594299999999</v>
      </c>
      <c r="D37">
        <f t="shared" si="0"/>
        <v>29.117822199999999</v>
      </c>
      <c r="E37">
        <f t="shared" si="1"/>
        <v>29.117822199999999</v>
      </c>
    </row>
    <row r="38" spans="1:16" ht="16" customHeight="1">
      <c r="A38">
        <v>1993</v>
      </c>
      <c r="B38" s="1">
        <v>34</v>
      </c>
      <c r="C38" s="7">
        <v>21.783877</v>
      </c>
      <c r="D38">
        <f t="shared" si="0"/>
        <v>25.319594299999999</v>
      </c>
      <c r="E38">
        <f t="shared" si="1"/>
        <v>25.319594299999999</v>
      </c>
    </row>
    <row r="39" spans="1:16" ht="16" customHeight="1">
      <c r="A39">
        <v>1994</v>
      </c>
      <c r="B39" s="1">
        <v>35</v>
      </c>
      <c r="C39" s="7">
        <v>22.530725199999999</v>
      </c>
      <c r="D39">
        <f t="shared" si="0"/>
        <v>21.783877</v>
      </c>
      <c r="E39">
        <f t="shared" si="1"/>
        <v>21.783877</v>
      </c>
    </row>
    <row r="40" spans="1:16" ht="16" customHeight="1">
      <c r="A40">
        <v>1995</v>
      </c>
      <c r="B40" s="1">
        <v>36</v>
      </c>
      <c r="C40" s="7">
        <v>26.194776000000001</v>
      </c>
      <c r="D40">
        <f t="shared" si="0"/>
        <v>22.530725199999999</v>
      </c>
      <c r="E40">
        <f t="shared" si="1"/>
        <v>22.530725199999999</v>
      </c>
    </row>
    <row r="41" spans="1:16" ht="16" customHeight="1">
      <c r="A41">
        <v>1996</v>
      </c>
      <c r="B41" s="1">
        <v>37</v>
      </c>
      <c r="C41" s="7">
        <v>29.7604483</v>
      </c>
      <c r="D41">
        <f t="shared" si="0"/>
        <v>26.194776000000001</v>
      </c>
      <c r="E41">
        <f t="shared" si="1"/>
        <v>26.194776000000001</v>
      </c>
    </row>
    <row r="42" spans="1:16" ht="16" customHeight="1">
      <c r="A42">
        <v>1997</v>
      </c>
      <c r="B42" s="1">
        <v>38</v>
      </c>
      <c r="C42" s="7">
        <v>30.9063114</v>
      </c>
      <c r="D42">
        <f t="shared" si="0"/>
        <v>29.7604483</v>
      </c>
      <c r="E42">
        <f t="shared" si="1"/>
        <v>29.7604483</v>
      </c>
    </row>
    <row r="43" spans="1:16" ht="16" customHeight="1">
      <c r="A43">
        <v>1998</v>
      </c>
      <c r="B43" s="1">
        <v>39</v>
      </c>
      <c r="C43" s="7">
        <v>22.578354000000001</v>
      </c>
      <c r="D43">
        <f t="shared" si="0"/>
        <v>30.9063114</v>
      </c>
      <c r="E43">
        <f t="shared" si="1"/>
        <v>30.9063114</v>
      </c>
    </row>
    <row r="44" spans="1:16" ht="16" customHeight="1">
      <c r="A44">
        <v>1999</v>
      </c>
      <c r="B44" s="1">
        <v>40</v>
      </c>
      <c r="C44" s="7">
        <v>28.150116499999999</v>
      </c>
      <c r="D44">
        <f t="shared" si="0"/>
        <v>22.578354000000001</v>
      </c>
      <c r="E44">
        <f t="shared" si="1"/>
        <v>22.578354000000001</v>
      </c>
      <c r="M44" s="4"/>
      <c r="N44" s="4"/>
      <c r="O44" s="4"/>
      <c r="P44" s="4"/>
    </row>
    <row r="45" spans="1:16" ht="16" customHeight="1">
      <c r="A45">
        <v>2000</v>
      </c>
      <c r="B45" s="1">
        <v>41</v>
      </c>
      <c r="C45" s="7">
        <v>42.069718299999998</v>
      </c>
      <c r="D45">
        <f t="shared" si="0"/>
        <v>28.150116499999999</v>
      </c>
      <c r="E45">
        <f t="shared" si="1"/>
        <v>28.150116499999999</v>
      </c>
    </row>
    <row r="46" spans="1:16" ht="16" customHeight="1">
      <c r="A46">
        <v>2001</v>
      </c>
      <c r="B46" s="1">
        <v>42</v>
      </c>
      <c r="C46" s="7">
        <v>36.689304800000002</v>
      </c>
      <c r="D46">
        <f t="shared" si="0"/>
        <v>42.069718299999998</v>
      </c>
      <c r="E46">
        <f t="shared" si="1"/>
        <v>42.069718299999998</v>
      </c>
    </row>
    <row r="47" spans="1:16" ht="16" customHeight="1">
      <c r="A47">
        <v>2002</v>
      </c>
      <c r="B47" s="1">
        <v>43</v>
      </c>
      <c r="C47" s="7">
        <v>35.504533100000003</v>
      </c>
      <c r="D47">
        <f t="shared" si="0"/>
        <v>36.689304800000002</v>
      </c>
      <c r="E47">
        <f t="shared" si="1"/>
        <v>36.689304800000002</v>
      </c>
    </row>
    <row r="48" spans="1:16" ht="16" customHeight="1">
      <c r="A48">
        <v>2003</v>
      </c>
      <c r="B48" s="1">
        <v>44</v>
      </c>
      <c r="C48" s="7">
        <v>38.248829100000002</v>
      </c>
      <c r="D48">
        <f t="shared" si="0"/>
        <v>35.504533100000003</v>
      </c>
      <c r="E48">
        <f t="shared" si="1"/>
        <v>35.504533100000003</v>
      </c>
    </row>
    <row r="49" spans="1:5" ht="16" customHeight="1">
      <c r="A49">
        <v>2004</v>
      </c>
      <c r="B49" s="1">
        <v>45</v>
      </c>
      <c r="C49" s="7">
        <v>40.053226500000001</v>
      </c>
      <c r="D49">
        <f t="shared" si="0"/>
        <v>38.248829100000002</v>
      </c>
      <c r="E49">
        <f t="shared" si="1"/>
        <v>38.248829100000002</v>
      </c>
    </row>
    <row r="50" spans="1:5" ht="16" customHeight="1">
      <c r="A50">
        <v>2005</v>
      </c>
      <c r="B50" s="1">
        <v>46</v>
      </c>
      <c r="C50" s="7">
        <v>47.205193199999997</v>
      </c>
      <c r="D50">
        <f t="shared" si="0"/>
        <v>40.053226500000001</v>
      </c>
      <c r="E50">
        <f t="shared" si="1"/>
        <v>40.053226500000001</v>
      </c>
    </row>
    <row r="51" spans="1:5" ht="16" customHeight="1">
      <c r="A51">
        <v>2006</v>
      </c>
      <c r="B51" s="1">
        <v>47</v>
      </c>
      <c r="C51" s="7">
        <v>48.810688200000001</v>
      </c>
      <c r="D51">
        <f t="shared" si="0"/>
        <v>47.205193199999997</v>
      </c>
      <c r="E51">
        <f t="shared" si="1"/>
        <v>47.205193199999997</v>
      </c>
    </row>
    <row r="52" spans="1:5" ht="16" customHeight="1">
      <c r="A52">
        <v>2007</v>
      </c>
      <c r="B52" s="1">
        <v>48</v>
      </c>
      <c r="C52" s="7">
        <v>47.068163499999997</v>
      </c>
      <c r="D52">
        <f t="shared" si="0"/>
        <v>48.810688200000001</v>
      </c>
      <c r="E52">
        <f t="shared" si="1"/>
        <v>48.810688200000001</v>
      </c>
    </row>
    <row r="53" spans="1:5" ht="16" customHeight="1">
      <c r="A53">
        <v>2008</v>
      </c>
      <c r="B53" s="1">
        <v>49</v>
      </c>
      <c r="C53" s="7">
        <v>47.973345100000003</v>
      </c>
      <c r="D53">
        <f t="shared" si="0"/>
        <v>47.068163499999997</v>
      </c>
      <c r="E53">
        <f t="shared" si="1"/>
        <v>47.068163499999997</v>
      </c>
    </row>
    <row r="54" spans="1:5" ht="16" customHeight="1">
      <c r="A54">
        <v>2009</v>
      </c>
      <c r="B54" s="1">
        <v>50</v>
      </c>
      <c r="C54" s="7">
        <v>35.371650600000002</v>
      </c>
      <c r="D54">
        <f t="shared" si="0"/>
        <v>47.973345100000003</v>
      </c>
      <c r="E54">
        <f t="shared" si="1"/>
        <v>47.973345100000003</v>
      </c>
    </row>
    <row r="55" spans="1:5" ht="16" customHeight="1">
      <c r="A55">
        <v>2010</v>
      </c>
      <c r="B55" s="1">
        <v>51</v>
      </c>
      <c r="C55" s="7">
        <v>38.444547800000002</v>
      </c>
      <c r="D55">
        <f t="shared" si="0"/>
        <v>35.371650600000002</v>
      </c>
      <c r="E55">
        <f t="shared" si="1"/>
        <v>35.371650600000002</v>
      </c>
    </row>
    <row r="56" spans="1:5" ht="16" customHeight="1">
      <c r="A56">
        <v>2011</v>
      </c>
      <c r="B56" s="1">
        <v>52</v>
      </c>
      <c r="C56" s="7">
        <v>38.7869539</v>
      </c>
      <c r="D56">
        <f t="shared" si="0"/>
        <v>38.444547800000002</v>
      </c>
      <c r="E56">
        <f t="shared" si="1"/>
        <v>38.444547800000002</v>
      </c>
    </row>
    <row r="57" spans="1:5" ht="16" customHeight="1">
      <c r="A57">
        <v>2012</v>
      </c>
      <c r="B57" s="1">
        <v>53</v>
      </c>
      <c r="C57" s="7">
        <v>36.890547599999998</v>
      </c>
      <c r="D57">
        <f t="shared" si="0"/>
        <v>38.7869539</v>
      </c>
      <c r="E57">
        <f t="shared" si="1"/>
        <v>38.7869539</v>
      </c>
    </row>
    <row r="58" spans="1:5" ht="16" customHeight="1">
      <c r="A58">
        <v>2013</v>
      </c>
      <c r="B58" s="1">
        <v>54</v>
      </c>
      <c r="C58" s="7">
        <v>33.2098978</v>
      </c>
      <c r="D58">
        <f t="shared" si="0"/>
        <v>36.890547599999998</v>
      </c>
      <c r="E58">
        <f t="shared" si="1"/>
        <v>36.890547599999998</v>
      </c>
    </row>
    <row r="59" spans="1:5" ht="16" customHeight="1">
      <c r="A59">
        <v>2014</v>
      </c>
      <c r="B59" s="1">
        <v>55</v>
      </c>
      <c r="C59" s="7">
        <v>30.219117399999998</v>
      </c>
      <c r="D59">
        <f t="shared" si="0"/>
        <v>33.2098978</v>
      </c>
      <c r="E59">
        <f t="shared" si="1"/>
        <v>33.2098978</v>
      </c>
    </row>
    <row r="60" spans="1:5" ht="16" customHeight="1">
      <c r="A60">
        <v>2015</v>
      </c>
      <c r="B60" s="1">
        <v>56</v>
      </c>
      <c r="C60" s="7">
        <v>23.1717783</v>
      </c>
      <c r="D60">
        <f t="shared" si="0"/>
        <v>30.219117399999998</v>
      </c>
      <c r="E60">
        <f t="shared" si="1"/>
        <v>30.219117399999998</v>
      </c>
    </row>
    <row r="61" spans="1:5" ht="16" customHeight="1">
      <c r="A61">
        <v>2016</v>
      </c>
      <c r="B61" s="1">
        <v>57</v>
      </c>
      <c r="C61" s="7">
        <v>20.860010599999999</v>
      </c>
      <c r="D61">
        <f t="shared" si="0"/>
        <v>23.1717783</v>
      </c>
      <c r="E61">
        <f t="shared" si="1"/>
        <v>23.1717783</v>
      </c>
    </row>
    <row r="62" spans="1:5" ht="16" customHeight="1">
      <c r="A62">
        <v>2017</v>
      </c>
      <c r="B62" s="1">
        <v>58</v>
      </c>
      <c r="C62" s="7">
        <v>22.638886899999999</v>
      </c>
      <c r="D62">
        <f>C61</f>
        <v>20.860010599999999</v>
      </c>
      <c r="E62">
        <f>D62</f>
        <v>20.860010599999999</v>
      </c>
    </row>
    <row r="63" spans="1:5">
      <c r="A63" s="8">
        <v>2018</v>
      </c>
      <c r="B63" s="8"/>
      <c r="C63" s="8"/>
      <c r="D63">
        <f>C62</f>
        <v>22.638886899999999</v>
      </c>
      <c r="E63">
        <f>D63</f>
        <v>22.638886899999999</v>
      </c>
    </row>
    <row r="64" spans="1:5">
      <c r="A64" s="8">
        <v>2019</v>
      </c>
      <c r="B64" s="8"/>
      <c r="C64" s="8"/>
      <c r="D64" s="8">
        <v>22.638886899999999</v>
      </c>
      <c r="E64">
        <f t="shared" ref="E64:E67" si="2">D64</f>
        <v>22.638886899999999</v>
      </c>
    </row>
    <row r="65" spans="1:5">
      <c r="A65" s="8">
        <v>2020</v>
      </c>
      <c r="B65" s="8"/>
      <c r="C65" s="8"/>
      <c r="D65" s="8">
        <v>22.638886899999999</v>
      </c>
      <c r="E65">
        <f t="shared" si="2"/>
        <v>22.638886899999999</v>
      </c>
    </row>
    <row r="66" spans="1:5">
      <c r="A66" s="8">
        <v>2021</v>
      </c>
      <c r="B66" s="8"/>
      <c r="C66" s="8"/>
      <c r="D66" s="8">
        <v>22.638886899999999</v>
      </c>
      <c r="E66">
        <f t="shared" si="2"/>
        <v>22.638886899999999</v>
      </c>
    </row>
    <row r="67" spans="1:5">
      <c r="A67" s="8">
        <v>2022</v>
      </c>
      <c r="B67" s="8"/>
      <c r="C67" s="8"/>
      <c r="D67" s="8">
        <v>22.638886899999999</v>
      </c>
      <c r="E67">
        <f t="shared" si="2"/>
        <v>22.638886899999999</v>
      </c>
    </row>
  </sheetData>
  <pageMargins left="0.75" right="0.75" top="1" bottom="1" header="0.5" footer="0.5"/>
  <pageSetup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B752-E650-3A4C-9DBF-115A759CA674}">
  <dimension ref="A1:P67"/>
  <sheetViews>
    <sheetView topLeftCell="A53" workbookViewId="0">
      <selection activeCell="D5" sqref="D5"/>
    </sheetView>
  </sheetViews>
  <sheetFormatPr baseColWidth="10" defaultColWidth="8.83203125" defaultRowHeight="13"/>
  <cols>
    <col min="1" max="1" width="10.33203125" bestFit="1" customWidth="1"/>
    <col min="3" max="3" width="11.33203125" bestFit="1" customWidth="1"/>
    <col min="4" max="4" width="5.5" bestFit="1" customWidth="1"/>
  </cols>
  <sheetData>
    <row r="1" spans="1:12" ht="13" customHeight="1">
      <c r="A1" s="3"/>
      <c r="B1" s="3"/>
      <c r="C1" s="1"/>
    </row>
    <row r="2" spans="1:12" ht="13" customHeight="1">
      <c r="A2" s="9" t="s">
        <v>4</v>
      </c>
      <c r="B2" s="9" t="s">
        <v>0</v>
      </c>
      <c r="C2" s="9" t="s">
        <v>6</v>
      </c>
      <c r="D2" s="9" t="s">
        <v>2</v>
      </c>
      <c r="E2" s="9" t="s">
        <v>3</v>
      </c>
    </row>
    <row r="3" spans="1:12" ht="23">
      <c r="A3" s="3"/>
      <c r="B3" s="3" t="s">
        <v>1</v>
      </c>
      <c r="C3" s="11" t="s">
        <v>7</v>
      </c>
      <c r="D3" s="12" t="s">
        <v>8</v>
      </c>
      <c r="E3" s="12" t="s">
        <v>10</v>
      </c>
      <c r="L3" s="4"/>
    </row>
    <row r="4" spans="1:12" ht="13" customHeight="1">
      <c r="A4" s="3"/>
      <c r="B4" s="1"/>
      <c r="C4" s="5"/>
      <c r="D4" s="4"/>
      <c r="E4" s="6"/>
      <c r="L4" s="4"/>
    </row>
    <row r="5" spans="1:12" ht="16" customHeight="1">
      <c r="A5">
        <v>1960</v>
      </c>
      <c r="B5" s="1">
        <v>1</v>
      </c>
      <c r="C5" s="7">
        <v>39.043172599999998</v>
      </c>
      <c r="D5">
        <f>AVERAGE(C5:C62)</f>
        <v>29.558514605172409</v>
      </c>
      <c r="E5">
        <f>D5</f>
        <v>29.558514605172409</v>
      </c>
    </row>
    <row r="6" spans="1:12" ht="16" customHeight="1">
      <c r="A6">
        <v>1961</v>
      </c>
      <c r="B6" s="1">
        <v>2</v>
      </c>
      <c r="C6" s="7">
        <v>46.244556899999999</v>
      </c>
      <c r="D6">
        <v>29.558514605172409</v>
      </c>
      <c r="E6">
        <f t="shared" ref="E6:E67" si="0">D6</f>
        <v>29.558514605172409</v>
      </c>
    </row>
    <row r="7" spans="1:12" ht="16" customHeight="1">
      <c r="A7">
        <v>1962</v>
      </c>
      <c r="B7" s="1">
        <v>3</v>
      </c>
      <c r="C7" s="7">
        <v>19.793872700000001</v>
      </c>
      <c r="D7">
        <v>29.558514605172409</v>
      </c>
      <c r="E7">
        <f t="shared" si="0"/>
        <v>29.558514605172409</v>
      </c>
    </row>
    <row r="8" spans="1:12" ht="16" customHeight="1">
      <c r="A8">
        <v>1963</v>
      </c>
      <c r="B8" s="1">
        <v>4</v>
      </c>
      <c r="C8" s="7">
        <v>24.6846821</v>
      </c>
      <c r="D8">
        <v>29.558514605172409</v>
      </c>
      <c r="E8">
        <f t="shared" si="0"/>
        <v>29.558514605172409</v>
      </c>
    </row>
    <row r="9" spans="1:12" ht="16" customHeight="1">
      <c r="A9">
        <v>1964</v>
      </c>
      <c r="B9" s="1">
        <v>5</v>
      </c>
      <c r="C9" s="7">
        <v>25.0840587</v>
      </c>
      <c r="D9">
        <v>29.558514605172409</v>
      </c>
      <c r="E9">
        <f t="shared" si="0"/>
        <v>29.558514605172409</v>
      </c>
    </row>
    <row r="10" spans="1:12" ht="16" customHeight="1">
      <c r="A10">
        <v>1965</v>
      </c>
      <c r="B10" s="1">
        <v>6</v>
      </c>
      <c r="C10" s="7">
        <v>22.603943600000001</v>
      </c>
      <c r="D10">
        <v>29.558514605172409</v>
      </c>
      <c r="E10">
        <f t="shared" si="0"/>
        <v>29.558514605172409</v>
      </c>
    </row>
    <row r="11" spans="1:12" ht="16" customHeight="1">
      <c r="A11">
        <v>1966</v>
      </c>
      <c r="B11" s="1">
        <v>7</v>
      </c>
      <c r="C11" s="7">
        <v>25.986197499999999</v>
      </c>
      <c r="D11">
        <v>29.558514605172409</v>
      </c>
      <c r="E11">
        <f t="shared" si="0"/>
        <v>29.558514605172409</v>
      </c>
    </row>
    <row r="12" spans="1:12" ht="16" customHeight="1">
      <c r="A12">
        <v>1967</v>
      </c>
      <c r="B12" s="1">
        <v>8</v>
      </c>
      <c r="C12" s="7">
        <v>23.434416800000001</v>
      </c>
      <c r="D12">
        <v>29.558514605172409</v>
      </c>
      <c r="E12">
        <f t="shared" si="0"/>
        <v>29.558514605172409</v>
      </c>
    </row>
    <row r="13" spans="1:12" ht="16" customHeight="1">
      <c r="A13">
        <v>1968</v>
      </c>
      <c r="B13" s="1">
        <v>9</v>
      </c>
      <c r="C13" s="7">
        <v>23.135634599999999</v>
      </c>
      <c r="D13">
        <v>29.558514605172409</v>
      </c>
      <c r="E13">
        <f t="shared" si="0"/>
        <v>29.558514605172409</v>
      </c>
    </row>
    <row r="14" spans="1:12" ht="16" customHeight="1">
      <c r="A14">
        <v>1969</v>
      </c>
      <c r="B14" s="1">
        <v>10</v>
      </c>
      <c r="C14" s="7">
        <v>23.788776800000001</v>
      </c>
      <c r="D14">
        <v>29.558514605172409</v>
      </c>
      <c r="E14">
        <f t="shared" si="0"/>
        <v>29.558514605172409</v>
      </c>
    </row>
    <row r="15" spans="1:12" ht="16" customHeight="1">
      <c r="A15">
        <v>1970</v>
      </c>
      <c r="B15" s="1">
        <v>11</v>
      </c>
      <c r="C15" s="7">
        <v>22.072733400000001</v>
      </c>
      <c r="D15">
        <v>29.558514605172409</v>
      </c>
      <c r="E15">
        <f t="shared" si="0"/>
        <v>29.558514605172409</v>
      </c>
    </row>
    <row r="16" spans="1:12" ht="16" customHeight="1">
      <c r="A16">
        <v>1971</v>
      </c>
      <c r="B16" s="1">
        <v>12</v>
      </c>
      <c r="C16" s="7">
        <v>18.4425192</v>
      </c>
      <c r="D16">
        <v>29.558514605172409</v>
      </c>
      <c r="E16">
        <f t="shared" si="0"/>
        <v>29.558514605172409</v>
      </c>
    </row>
    <row r="17" spans="1:5" ht="16" customHeight="1">
      <c r="A17">
        <v>1972</v>
      </c>
      <c r="B17" s="1">
        <v>13</v>
      </c>
      <c r="C17" s="7">
        <v>20.449562</v>
      </c>
      <c r="D17">
        <v>29.558514605172409</v>
      </c>
      <c r="E17">
        <f t="shared" si="0"/>
        <v>29.558514605172409</v>
      </c>
    </row>
    <row r="18" spans="1:5" ht="16" customHeight="1">
      <c r="A18">
        <v>1973</v>
      </c>
      <c r="B18" s="1">
        <v>14</v>
      </c>
      <c r="C18" s="7">
        <v>25.503663</v>
      </c>
      <c r="D18">
        <v>29.558514605172409</v>
      </c>
      <c r="E18">
        <f t="shared" si="0"/>
        <v>29.558514605172409</v>
      </c>
    </row>
    <row r="19" spans="1:5" ht="16" customHeight="1">
      <c r="A19">
        <v>1974</v>
      </c>
      <c r="B19" s="1">
        <v>15</v>
      </c>
      <c r="C19" s="7">
        <v>38.7490436</v>
      </c>
      <c r="D19">
        <v>29.558514605172409</v>
      </c>
      <c r="E19">
        <f t="shared" si="0"/>
        <v>29.558514605172409</v>
      </c>
    </row>
    <row r="20" spans="1:5" ht="16" customHeight="1">
      <c r="A20">
        <v>1975</v>
      </c>
      <c r="B20" s="1">
        <v>16</v>
      </c>
      <c r="C20" s="7">
        <v>33.688936200000001</v>
      </c>
      <c r="D20">
        <v>29.558514605172409</v>
      </c>
      <c r="E20">
        <f t="shared" si="0"/>
        <v>29.558514605172409</v>
      </c>
    </row>
    <row r="21" spans="1:5" ht="16" customHeight="1">
      <c r="A21">
        <v>1976</v>
      </c>
      <c r="B21" s="1">
        <v>17</v>
      </c>
      <c r="C21" s="7">
        <v>33.054583899999997</v>
      </c>
      <c r="D21">
        <v>29.558514605172409</v>
      </c>
      <c r="E21">
        <f t="shared" si="0"/>
        <v>29.558514605172409</v>
      </c>
    </row>
    <row r="22" spans="1:5" ht="16" customHeight="1">
      <c r="A22">
        <v>1977</v>
      </c>
      <c r="B22" s="1">
        <v>18</v>
      </c>
      <c r="C22" s="7">
        <v>30.586566900000001</v>
      </c>
      <c r="D22">
        <v>29.558514605172409</v>
      </c>
      <c r="E22">
        <f t="shared" si="0"/>
        <v>29.558514605172409</v>
      </c>
    </row>
    <row r="23" spans="1:5" ht="16" customHeight="1">
      <c r="A23">
        <v>1978</v>
      </c>
      <c r="B23" s="1">
        <v>19</v>
      </c>
      <c r="C23" s="7">
        <v>25.535836700000001</v>
      </c>
      <c r="D23">
        <v>29.558514605172409</v>
      </c>
      <c r="E23">
        <f t="shared" si="0"/>
        <v>29.558514605172409</v>
      </c>
    </row>
    <row r="24" spans="1:5" ht="16" customHeight="1">
      <c r="A24">
        <v>1979</v>
      </c>
      <c r="B24" s="1">
        <v>20</v>
      </c>
      <c r="C24" s="7">
        <v>31.148300200000001</v>
      </c>
      <c r="D24">
        <v>29.558514605172409</v>
      </c>
      <c r="E24">
        <f t="shared" si="0"/>
        <v>29.558514605172409</v>
      </c>
    </row>
    <row r="25" spans="1:5" ht="16" customHeight="1">
      <c r="A25">
        <v>1980</v>
      </c>
      <c r="B25" s="1">
        <v>21</v>
      </c>
      <c r="C25" s="7">
        <v>34.338461500000001</v>
      </c>
      <c r="D25">
        <v>29.558514605172409</v>
      </c>
      <c r="E25">
        <f t="shared" si="0"/>
        <v>29.558514605172409</v>
      </c>
    </row>
    <row r="26" spans="1:5" ht="16" customHeight="1">
      <c r="A26">
        <v>1981</v>
      </c>
      <c r="B26" s="1">
        <v>22</v>
      </c>
      <c r="C26" s="7">
        <v>34.5872508</v>
      </c>
      <c r="D26">
        <v>29.558514605172409</v>
      </c>
      <c r="E26">
        <f t="shared" si="0"/>
        <v>29.558514605172409</v>
      </c>
    </row>
    <row r="27" spans="1:5" ht="16" customHeight="1">
      <c r="A27">
        <v>1982</v>
      </c>
      <c r="B27" s="1">
        <v>23</v>
      </c>
      <c r="C27" s="7">
        <v>30.924856299999998</v>
      </c>
      <c r="D27">
        <v>29.558514605172409</v>
      </c>
      <c r="E27">
        <f t="shared" si="0"/>
        <v>29.558514605172409</v>
      </c>
    </row>
    <row r="28" spans="1:5" ht="16" customHeight="1">
      <c r="A28">
        <v>1983</v>
      </c>
      <c r="B28" s="1">
        <v>24</v>
      </c>
      <c r="C28" s="7">
        <v>27.941806100000001</v>
      </c>
      <c r="D28">
        <v>29.558514605172409</v>
      </c>
      <c r="E28">
        <f t="shared" si="0"/>
        <v>29.558514605172409</v>
      </c>
    </row>
    <row r="29" spans="1:5" ht="16" customHeight="1">
      <c r="A29">
        <v>1984</v>
      </c>
      <c r="B29" s="1">
        <v>25</v>
      </c>
      <c r="C29" s="7">
        <v>25.710016199999998</v>
      </c>
      <c r="D29">
        <v>29.558514605172409</v>
      </c>
      <c r="E29">
        <f t="shared" si="0"/>
        <v>29.558514605172409</v>
      </c>
    </row>
    <row r="30" spans="1:5" ht="16" customHeight="1">
      <c r="A30">
        <v>1985</v>
      </c>
      <c r="B30" s="1">
        <v>26</v>
      </c>
      <c r="C30" s="7">
        <v>23.583932900000001</v>
      </c>
      <c r="D30">
        <v>29.558514605172409</v>
      </c>
      <c r="E30">
        <f t="shared" si="0"/>
        <v>29.558514605172409</v>
      </c>
    </row>
    <row r="31" spans="1:5" ht="16" customHeight="1">
      <c r="A31">
        <v>1986</v>
      </c>
      <c r="B31" s="1">
        <v>27</v>
      </c>
      <c r="C31" s="7">
        <v>12.854757299999999</v>
      </c>
      <c r="D31">
        <v>29.558514605172409</v>
      </c>
      <c r="E31">
        <f t="shared" si="0"/>
        <v>29.558514605172409</v>
      </c>
    </row>
    <row r="32" spans="1:5" ht="16" customHeight="1">
      <c r="A32">
        <v>1987</v>
      </c>
      <c r="B32" s="1">
        <v>28</v>
      </c>
      <c r="C32" s="7">
        <v>14.2724747</v>
      </c>
      <c r="D32">
        <v>29.558514605172409</v>
      </c>
      <c r="E32">
        <f t="shared" si="0"/>
        <v>29.558514605172409</v>
      </c>
    </row>
    <row r="33" spans="1:16" ht="16" customHeight="1">
      <c r="A33">
        <v>1988</v>
      </c>
      <c r="B33" s="1">
        <v>29</v>
      </c>
      <c r="C33" s="7">
        <v>15.507867900000001</v>
      </c>
      <c r="D33">
        <v>29.558514605172409</v>
      </c>
      <c r="E33">
        <f t="shared" si="0"/>
        <v>29.558514605172409</v>
      </c>
    </row>
    <row r="34" spans="1:16" ht="16" customHeight="1">
      <c r="A34">
        <v>1989</v>
      </c>
      <c r="B34" s="1">
        <v>30</v>
      </c>
      <c r="C34" s="7">
        <v>18.6392633</v>
      </c>
      <c r="D34">
        <v>29.558514605172409</v>
      </c>
      <c r="E34">
        <f t="shared" si="0"/>
        <v>29.558514605172409</v>
      </c>
    </row>
    <row r="35" spans="1:16" ht="16" customHeight="1">
      <c r="A35">
        <v>1990</v>
      </c>
      <c r="B35" s="1">
        <v>31</v>
      </c>
      <c r="C35" s="7">
        <v>23.4436851</v>
      </c>
      <c r="D35">
        <v>29.558514605172409</v>
      </c>
      <c r="E35">
        <f t="shared" si="0"/>
        <v>29.558514605172409</v>
      </c>
    </row>
    <row r="36" spans="1:16" ht="16" customHeight="1">
      <c r="A36">
        <v>1991</v>
      </c>
      <c r="B36" s="1">
        <v>32</v>
      </c>
      <c r="C36" s="7">
        <v>29.117822199999999</v>
      </c>
      <c r="D36">
        <v>29.558514605172409</v>
      </c>
      <c r="E36">
        <f t="shared" si="0"/>
        <v>29.558514605172409</v>
      </c>
    </row>
    <row r="37" spans="1:16" ht="16" customHeight="1">
      <c r="A37">
        <v>1992</v>
      </c>
      <c r="B37" s="1">
        <v>33</v>
      </c>
      <c r="C37" s="7">
        <v>25.319594299999999</v>
      </c>
      <c r="D37">
        <v>29.558514605172409</v>
      </c>
      <c r="E37">
        <f t="shared" si="0"/>
        <v>29.558514605172409</v>
      </c>
    </row>
    <row r="38" spans="1:16" ht="16" customHeight="1">
      <c r="A38">
        <v>1993</v>
      </c>
      <c r="B38" s="1">
        <v>34</v>
      </c>
      <c r="C38" s="7">
        <v>21.783877</v>
      </c>
      <c r="D38">
        <v>29.558514605172409</v>
      </c>
      <c r="E38">
        <f t="shared" si="0"/>
        <v>29.558514605172409</v>
      </c>
    </row>
    <row r="39" spans="1:16" ht="16" customHeight="1">
      <c r="A39">
        <v>1994</v>
      </c>
      <c r="B39" s="1">
        <v>35</v>
      </c>
      <c r="C39" s="7">
        <v>22.530725199999999</v>
      </c>
      <c r="D39">
        <v>29.558514605172409</v>
      </c>
      <c r="E39">
        <f t="shared" si="0"/>
        <v>29.558514605172409</v>
      </c>
    </row>
    <row r="40" spans="1:16" ht="16" customHeight="1">
      <c r="A40">
        <v>1995</v>
      </c>
      <c r="B40" s="1">
        <v>36</v>
      </c>
      <c r="C40" s="7">
        <v>26.194776000000001</v>
      </c>
      <c r="D40">
        <v>29.558514605172409</v>
      </c>
      <c r="E40">
        <f t="shared" si="0"/>
        <v>29.558514605172409</v>
      </c>
    </row>
    <row r="41" spans="1:16" ht="16" customHeight="1">
      <c r="A41">
        <v>1996</v>
      </c>
      <c r="B41" s="1">
        <v>37</v>
      </c>
      <c r="C41" s="7">
        <v>29.7604483</v>
      </c>
      <c r="D41">
        <v>29.558514605172409</v>
      </c>
      <c r="E41">
        <f t="shared" si="0"/>
        <v>29.558514605172409</v>
      </c>
    </row>
    <row r="42" spans="1:16" ht="16" customHeight="1">
      <c r="A42">
        <v>1997</v>
      </c>
      <c r="B42" s="1">
        <v>38</v>
      </c>
      <c r="C42" s="7">
        <v>30.9063114</v>
      </c>
      <c r="D42">
        <v>29.558514605172409</v>
      </c>
      <c r="E42">
        <f t="shared" si="0"/>
        <v>29.558514605172409</v>
      </c>
    </row>
    <row r="43" spans="1:16" ht="16" customHeight="1">
      <c r="A43">
        <v>1998</v>
      </c>
      <c r="B43" s="1">
        <v>39</v>
      </c>
      <c r="C43" s="7">
        <v>22.578354000000001</v>
      </c>
      <c r="D43">
        <v>29.558514605172409</v>
      </c>
      <c r="E43">
        <f t="shared" si="0"/>
        <v>29.558514605172409</v>
      </c>
    </row>
    <row r="44" spans="1:16" ht="16" customHeight="1">
      <c r="A44">
        <v>1999</v>
      </c>
      <c r="B44" s="1">
        <v>40</v>
      </c>
      <c r="C44" s="7">
        <v>28.150116499999999</v>
      </c>
      <c r="D44">
        <v>29.558514605172409</v>
      </c>
      <c r="E44">
        <f t="shared" si="0"/>
        <v>29.558514605172409</v>
      </c>
      <c r="M44" s="4"/>
      <c r="N44" s="4"/>
      <c r="O44" s="4"/>
      <c r="P44" s="4"/>
    </row>
    <row r="45" spans="1:16" ht="16" customHeight="1">
      <c r="A45">
        <v>2000</v>
      </c>
      <c r="B45" s="1">
        <v>41</v>
      </c>
      <c r="C45" s="7">
        <v>42.069718299999998</v>
      </c>
      <c r="D45">
        <v>29.558514605172409</v>
      </c>
      <c r="E45">
        <f t="shared" si="0"/>
        <v>29.558514605172409</v>
      </c>
    </row>
    <row r="46" spans="1:16" ht="16" customHeight="1">
      <c r="A46">
        <v>2001</v>
      </c>
      <c r="B46" s="1">
        <v>42</v>
      </c>
      <c r="C46" s="7">
        <v>36.689304800000002</v>
      </c>
      <c r="D46">
        <v>29.558514605172409</v>
      </c>
      <c r="E46">
        <f t="shared" si="0"/>
        <v>29.558514605172409</v>
      </c>
    </row>
    <row r="47" spans="1:16" ht="16" customHeight="1">
      <c r="A47">
        <v>2002</v>
      </c>
      <c r="B47" s="1">
        <v>43</v>
      </c>
      <c r="C47" s="7">
        <v>35.504533100000003</v>
      </c>
      <c r="D47">
        <v>29.558514605172409</v>
      </c>
      <c r="E47">
        <f t="shared" si="0"/>
        <v>29.558514605172409</v>
      </c>
    </row>
    <row r="48" spans="1:16" ht="16" customHeight="1">
      <c r="A48">
        <v>2003</v>
      </c>
      <c r="B48" s="1">
        <v>44</v>
      </c>
      <c r="C48" s="7">
        <v>38.248829100000002</v>
      </c>
      <c r="D48">
        <v>29.558514605172409</v>
      </c>
      <c r="E48">
        <f t="shared" si="0"/>
        <v>29.558514605172409</v>
      </c>
    </row>
    <row r="49" spans="1:5" ht="16" customHeight="1">
      <c r="A49">
        <v>2004</v>
      </c>
      <c r="B49" s="1">
        <v>45</v>
      </c>
      <c r="C49" s="7">
        <v>40.053226500000001</v>
      </c>
      <c r="D49">
        <v>29.558514605172409</v>
      </c>
      <c r="E49">
        <f t="shared" si="0"/>
        <v>29.558514605172409</v>
      </c>
    </row>
    <row r="50" spans="1:5" ht="16" customHeight="1">
      <c r="A50">
        <v>2005</v>
      </c>
      <c r="B50" s="1">
        <v>46</v>
      </c>
      <c r="C50" s="7">
        <v>47.205193199999997</v>
      </c>
      <c r="D50">
        <v>29.558514605172409</v>
      </c>
      <c r="E50">
        <f t="shared" si="0"/>
        <v>29.558514605172409</v>
      </c>
    </row>
    <row r="51" spans="1:5" ht="16" customHeight="1">
      <c r="A51">
        <v>2006</v>
      </c>
      <c r="B51" s="1">
        <v>47</v>
      </c>
      <c r="C51" s="7">
        <v>48.810688200000001</v>
      </c>
      <c r="D51">
        <v>29.558514605172409</v>
      </c>
      <c r="E51">
        <f t="shared" si="0"/>
        <v>29.558514605172409</v>
      </c>
    </row>
    <row r="52" spans="1:5" ht="16" customHeight="1">
      <c r="A52">
        <v>2007</v>
      </c>
      <c r="B52" s="1">
        <v>48</v>
      </c>
      <c r="C52" s="7">
        <v>47.068163499999997</v>
      </c>
      <c r="D52">
        <v>29.558514605172409</v>
      </c>
      <c r="E52">
        <f t="shared" si="0"/>
        <v>29.558514605172409</v>
      </c>
    </row>
    <row r="53" spans="1:5" ht="16" customHeight="1">
      <c r="A53">
        <v>2008</v>
      </c>
      <c r="B53" s="1">
        <v>49</v>
      </c>
      <c r="C53" s="7">
        <v>47.973345100000003</v>
      </c>
      <c r="D53">
        <v>29.558514605172409</v>
      </c>
      <c r="E53">
        <f t="shared" si="0"/>
        <v>29.558514605172409</v>
      </c>
    </row>
    <row r="54" spans="1:5" ht="16" customHeight="1">
      <c r="A54">
        <v>2009</v>
      </c>
      <c r="B54" s="1">
        <v>50</v>
      </c>
      <c r="C54" s="7">
        <v>35.371650600000002</v>
      </c>
      <c r="D54">
        <v>29.558514605172409</v>
      </c>
      <c r="E54">
        <f t="shared" si="0"/>
        <v>29.558514605172409</v>
      </c>
    </row>
    <row r="55" spans="1:5" ht="16" customHeight="1">
      <c r="A55">
        <v>2010</v>
      </c>
      <c r="B55" s="1">
        <v>51</v>
      </c>
      <c r="C55" s="7">
        <v>38.444547800000002</v>
      </c>
      <c r="D55">
        <v>29.558514605172409</v>
      </c>
      <c r="E55">
        <f t="shared" si="0"/>
        <v>29.558514605172409</v>
      </c>
    </row>
    <row r="56" spans="1:5" ht="16" customHeight="1">
      <c r="A56">
        <v>2011</v>
      </c>
      <c r="B56" s="1">
        <v>52</v>
      </c>
      <c r="C56" s="7">
        <v>38.7869539</v>
      </c>
      <c r="D56">
        <v>29.558514605172409</v>
      </c>
      <c r="E56">
        <f t="shared" si="0"/>
        <v>29.558514605172409</v>
      </c>
    </row>
    <row r="57" spans="1:5" ht="16" customHeight="1">
      <c r="A57">
        <v>2012</v>
      </c>
      <c r="B57" s="1">
        <v>53</v>
      </c>
      <c r="C57" s="7">
        <v>36.890547599999998</v>
      </c>
      <c r="D57">
        <v>29.558514605172409</v>
      </c>
      <c r="E57">
        <f t="shared" si="0"/>
        <v>29.558514605172409</v>
      </c>
    </row>
    <row r="58" spans="1:5" ht="16" customHeight="1">
      <c r="A58">
        <v>2013</v>
      </c>
      <c r="B58" s="1">
        <v>54</v>
      </c>
      <c r="C58" s="7">
        <v>33.2098978</v>
      </c>
      <c r="D58">
        <v>29.558514605172409</v>
      </c>
      <c r="E58">
        <f t="shared" si="0"/>
        <v>29.558514605172409</v>
      </c>
    </row>
    <row r="59" spans="1:5" ht="16" customHeight="1">
      <c r="A59">
        <v>2014</v>
      </c>
      <c r="B59" s="1">
        <v>55</v>
      </c>
      <c r="C59" s="7">
        <v>30.219117399999998</v>
      </c>
      <c r="D59">
        <v>29.558514605172409</v>
      </c>
      <c r="E59">
        <f t="shared" si="0"/>
        <v>29.558514605172409</v>
      </c>
    </row>
    <row r="60" spans="1:5" ht="16" customHeight="1">
      <c r="A60">
        <v>2015</v>
      </c>
      <c r="B60" s="1">
        <v>56</v>
      </c>
      <c r="C60" s="7">
        <v>23.1717783</v>
      </c>
      <c r="D60">
        <v>29.558514605172409</v>
      </c>
      <c r="E60">
        <f t="shared" si="0"/>
        <v>29.558514605172409</v>
      </c>
    </row>
    <row r="61" spans="1:5" ht="16" customHeight="1">
      <c r="A61">
        <v>2016</v>
      </c>
      <c r="B61" s="1">
        <v>57</v>
      </c>
      <c r="C61" s="7">
        <v>20.860010599999999</v>
      </c>
      <c r="D61">
        <v>29.558514605172409</v>
      </c>
      <c r="E61">
        <f t="shared" si="0"/>
        <v>29.558514605172409</v>
      </c>
    </row>
    <row r="62" spans="1:5" ht="16" customHeight="1">
      <c r="A62">
        <v>2017</v>
      </c>
      <c r="B62" s="1">
        <v>58</v>
      </c>
      <c r="C62" s="7">
        <v>22.638886899999999</v>
      </c>
      <c r="D62">
        <v>29.558514605172409</v>
      </c>
      <c r="E62">
        <f t="shared" si="0"/>
        <v>29.558514605172409</v>
      </c>
    </row>
    <row r="63" spans="1:5">
      <c r="A63" s="8">
        <v>2018</v>
      </c>
      <c r="B63" s="8"/>
      <c r="C63" s="8"/>
      <c r="D63">
        <v>29.558514605172409</v>
      </c>
      <c r="E63">
        <f t="shared" si="0"/>
        <v>29.558514605172409</v>
      </c>
    </row>
    <row r="64" spans="1:5">
      <c r="A64" s="8">
        <v>2019</v>
      </c>
      <c r="B64" s="8"/>
      <c r="C64" s="8"/>
      <c r="D64">
        <v>29.558514605172409</v>
      </c>
      <c r="E64">
        <f t="shared" si="0"/>
        <v>29.558514605172409</v>
      </c>
    </row>
    <row r="65" spans="1:5">
      <c r="A65" s="8">
        <v>2020</v>
      </c>
      <c r="B65" s="8"/>
      <c r="C65" s="8"/>
      <c r="D65">
        <v>29.558514605172409</v>
      </c>
      <c r="E65">
        <f t="shared" si="0"/>
        <v>29.558514605172409</v>
      </c>
    </row>
    <row r="66" spans="1:5">
      <c r="A66" s="8">
        <v>2021</v>
      </c>
      <c r="B66" s="8"/>
      <c r="C66" s="8"/>
      <c r="D66">
        <v>29.558514605172409</v>
      </c>
      <c r="E66">
        <f t="shared" si="0"/>
        <v>29.558514605172409</v>
      </c>
    </row>
    <row r="67" spans="1:5">
      <c r="A67" s="8">
        <v>2022</v>
      </c>
      <c r="B67" s="8"/>
      <c r="C67" s="8"/>
      <c r="D67">
        <v>29.558514605172409</v>
      </c>
      <c r="E67">
        <f t="shared" si="0"/>
        <v>29.558514605172409</v>
      </c>
    </row>
  </sheetData>
  <pageMargins left="0.75" right="0.75" top="1" bottom="1" header="0.5" footer="0.5"/>
  <pageSetup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7C7E-39B7-1049-BDF1-FBB4575B2186}">
  <dimension ref="A1:P67"/>
  <sheetViews>
    <sheetView zoomScale="120" zoomScaleNormal="120" workbookViewId="0">
      <selection activeCell="C63" sqref="C63:I68"/>
    </sheetView>
  </sheetViews>
  <sheetFormatPr baseColWidth="10" defaultColWidth="8.83203125" defaultRowHeight="13"/>
  <cols>
    <col min="1" max="1" width="10.33203125" bestFit="1" customWidth="1"/>
    <col min="3" max="3" width="11.33203125" bestFit="1" customWidth="1"/>
    <col min="4" max="4" width="5.5" bestFit="1" customWidth="1"/>
  </cols>
  <sheetData>
    <row r="1" spans="1:12" ht="13" customHeight="1">
      <c r="A1" s="3"/>
      <c r="B1" s="3"/>
      <c r="C1" s="1"/>
    </row>
    <row r="2" spans="1:12" ht="13" customHeight="1">
      <c r="A2" s="9" t="s">
        <v>4</v>
      </c>
      <c r="B2" s="9" t="s">
        <v>0</v>
      </c>
      <c r="C2" s="9" t="s">
        <v>6</v>
      </c>
      <c r="D2" s="9" t="s">
        <v>2</v>
      </c>
      <c r="E2" s="9" t="s">
        <v>3</v>
      </c>
    </row>
    <row r="3" spans="1:12" ht="23">
      <c r="A3" s="3"/>
      <c r="B3" s="3" t="s">
        <v>1</v>
      </c>
      <c r="C3" s="11" t="s">
        <v>7</v>
      </c>
      <c r="D3" s="12" t="s">
        <v>8</v>
      </c>
      <c r="E3" s="12" t="s">
        <v>10</v>
      </c>
      <c r="F3" s="12" t="s">
        <v>8</v>
      </c>
      <c r="G3" s="12" t="s">
        <v>10</v>
      </c>
      <c r="H3" s="12" t="s">
        <v>8</v>
      </c>
      <c r="I3" s="12" t="s">
        <v>10</v>
      </c>
      <c r="L3" s="4"/>
    </row>
    <row r="4" spans="1:12" ht="13" customHeight="1">
      <c r="A4" s="3"/>
      <c r="B4" s="1"/>
      <c r="C4" s="5"/>
      <c r="D4" s="27" t="s">
        <v>114</v>
      </c>
      <c r="E4" s="27"/>
      <c r="F4" s="26" t="s">
        <v>113</v>
      </c>
      <c r="G4" s="26"/>
      <c r="H4" s="26" t="s">
        <v>115</v>
      </c>
      <c r="I4" s="26"/>
      <c r="L4" s="4"/>
    </row>
    <row r="5" spans="1:12" ht="16" customHeight="1">
      <c r="A5">
        <v>1960</v>
      </c>
      <c r="B5" s="1">
        <v>1</v>
      </c>
      <c r="C5" s="7">
        <v>39.043172599999998</v>
      </c>
      <c r="D5" t="s">
        <v>112</v>
      </c>
      <c r="E5" t="s">
        <v>112</v>
      </c>
      <c r="F5" t="s">
        <v>112</v>
      </c>
      <c r="G5" t="s">
        <v>112</v>
      </c>
      <c r="H5" t="s">
        <v>112</v>
      </c>
      <c r="I5" t="s">
        <v>112</v>
      </c>
    </row>
    <row r="6" spans="1:12" ht="16" customHeight="1">
      <c r="A6">
        <v>1961</v>
      </c>
      <c r="B6" s="1">
        <v>2</v>
      </c>
      <c r="C6" s="7">
        <v>46.244556899999999</v>
      </c>
      <c r="D6" t="s">
        <v>112</v>
      </c>
      <c r="E6" t="s">
        <v>112</v>
      </c>
      <c r="F6" t="s">
        <v>112</v>
      </c>
      <c r="G6" t="s">
        <v>112</v>
      </c>
      <c r="H6" t="s">
        <v>112</v>
      </c>
      <c r="I6" t="s">
        <v>112</v>
      </c>
    </row>
    <row r="7" spans="1:12" ht="16" customHeight="1">
      <c r="A7">
        <v>1962</v>
      </c>
      <c r="B7" s="1">
        <v>3</v>
      </c>
      <c r="C7" s="7">
        <v>19.793872700000001</v>
      </c>
      <c r="D7">
        <f>AVERAGE(C5:C6)</f>
        <v>42.643864749999999</v>
      </c>
      <c r="E7">
        <f>D7</f>
        <v>42.643864749999999</v>
      </c>
      <c r="F7" t="s">
        <v>112</v>
      </c>
      <c r="G7" t="s">
        <v>112</v>
      </c>
      <c r="H7" t="s">
        <v>112</v>
      </c>
      <c r="I7" t="s">
        <v>112</v>
      </c>
    </row>
    <row r="8" spans="1:12" ht="16" customHeight="1">
      <c r="A8">
        <v>1963</v>
      </c>
      <c r="B8" s="1">
        <v>4</v>
      </c>
      <c r="C8" s="7">
        <v>24.6846821</v>
      </c>
      <c r="D8">
        <f>AVERAGE(C6:C7)</f>
        <v>33.0192148</v>
      </c>
      <c r="E8">
        <f t="shared" ref="E8:E67" si="0">D8</f>
        <v>33.0192148</v>
      </c>
      <c r="F8">
        <f>AVERAGE(C5:C7)</f>
        <v>35.027200733333331</v>
      </c>
      <c r="G8">
        <f>F8</f>
        <v>35.027200733333331</v>
      </c>
      <c r="H8" t="s">
        <v>112</v>
      </c>
      <c r="I8" t="s">
        <v>112</v>
      </c>
    </row>
    <row r="9" spans="1:12" ht="16" customHeight="1">
      <c r="A9">
        <v>1964</v>
      </c>
      <c r="B9" s="1">
        <v>5</v>
      </c>
      <c r="C9" s="7">
        <v>25.0840587</v>
      </c>
      <c r="D9">
        <f t="shared" ref="D9:D62" si="1">AVERAGE(C7:C8)</f>
        <v>22.239277399999999</v>
      </c>
      <c r="E9">
        <f t="shared" si="0"/>
        <v>22.239277399999999</v>
      </c>
      <c r="F9">
        <f>AVERAGE(C6:C8)</f>
        <v>30.241037233333333</v>
      </c>
      <c r="G9">
        <f t="shared" ref="G9:G67" si="2">F9</f>
        <v>30.241037233333333</v>
      </c>
      <c r="H9" t="s">
        <v>112</v>
      </c>
      <c r="I9" t="s">
        <v>112</v>
      </c>
    </row>
    <row r="10" spans="1:12" ht="16" customHeight="1">
      <c r="A10">
        <v>1965</v>
      </c>
      <c r="B10" s="1">
        <v>6</v>
      </c>
      <c r="C10" s="7">
        <v>22.603943600000001</v>
      </c>
      <c r="D10">
        <f t="shared" si="1"/>
        <v>24.884370400000002</v>
      </c>
      <c r="E10">
        <f t="shared" si="0"/>
        <v>24.884370400000002</v>
      </c>
      <c r="F10">
        <f t="shared" ref="F10:F62" si="3">AVERAGE(C7:C9)</f>
        <v>23.187537833333334</v>
      </c>
      <c r="G10">
        <f t="shared" si="2"/>
        <v>23.187537833333334</v>
      </c>
      <c r="H10" t="s">
        <v>112</v>
      </c>
      <c r="I10" t="s">
        <v>112</v>
      </c>
    </row>
    <row r="11" spans="1:12" ht="16" customHeight="1">
      <c r="A11">
        <v>1966</v>
      </c>
      <c r="B11" s="1">
        <v>7</v>
      </c>
      <c r="C11" s="7">
        <v>25.986197499999999</v>
      </c>
      <c r="D11">
        <f t="shared" si="1"/>
        <v>23.84400115</v>
      </c>
      <c r="E11">
        <f t="shared" si="0"/>
        <v>23.84400115</v>
      </c>
      <c r="F11">
        <f t="shared" si="3"/>
        <v>24.124228133333332</v>
      </c>
      <c r="G11">
        <f t="shared" si="2"/>
        <v>24.124228133333332</v>
      </c>
      <c r="H11" t="s">
        <v>112</v>
      </c>
      <c r="I11" t="s">
        <v>112</v>
      </c>
    </row>
    <row r="12" spans="1:12" ht="16" customHeight="1">
      <c r="A12">
        <v>1967</v>
      </c>
      <c r="B12" s="1">
        <v>8</v>
      </c>
      <c r="C12" s="7">
        <v>23.434416800000001</v>
      </c>
      <c r="D12">
        <f t="shared" si="1"/>
        <v>24.295070549999998</v>
      </c>
      <c r="E12">
        <f t="shared" si="0"/>
        <v>24.295070549999998</v>
      </c>
      <c r="F12">
        <f t="shared" si="3"/>
        <v>24.5580666</v>
      </c>
      <c r="G12">
        <f t="shared" si="2"/>
        <v>24.5580666</v>
      </c>
      <c r="H12" t="s">
        <v>112</v>
      </c>
      <c r="I12" t="s">
        <v>112</v>
      </c>
    </row>
    <row r="13" spans="1:12" ht="16" customHeight="1">
      <c r="A13">
        <v>1968</v>
      </c>
      <c r="B13" s="1">
        <v>9</v>
      </c>
      <c r="C13" s="7">
        <v>23.135634599999999</v>
      </c>
      <c r="D13">
        <f t="shared" si="1"/>
        <v>24.710307149999998</v>
      </c>
      <c r="E13">
        <f t="shared" si="0"/>
        <v>24.710307149999998</v>
      </c>
      <c r="F13">
        <f t="shared" si="3"/>
        <v>24.008185966666662</v>
      </c>
      <c r="G13">
        <f t="shared" si="2"/>
        <v>24.008185966666662</v>
      </c>
      <c r="H13" t="s">
        <v>112</v>
      </c>
      <c r="I13" t="s">
        <v>112</v>
      </c>
    </row>
    <row r="14" spans="1:12" ht="16" customHeight="1">
      <c r="A14">
        <v>1969</v>
      </c>
      <c r="B14" s="1">
        <v>10</v>
      </c>
      <c r="C14" s="7">
        <v>23.788776800000001</v>
      </c>
      <c r="D14">
        <f t="shared" si="1"/>
        <v>23.285025699999998</v>
      </c>
      <c r="E14">
        <f t="shared" si="0"/>
        <v>23.285025699999998</v>
      </c>
      <c r="F14">
        <f t="shared" si="3"/>
        <v>24.1854163</v>
      </c>
      <c r="G14">
        <f t="shared" si="2"/>
        <v>24.1854163</v>
      </c>
      <c r="H14" t="s">
        <v>112</v>
      </c>
      <c r="I14" t="s">
        <v>112</v>
      </c>
    </row>
    <row r="15" spans="1:12" ht="16" customHeight="1">
      <c r="A15">
        <v>1970</v>
      </c>
      <c r="B15" s="1">
        <v>11</v>
      </c>
      <c r="C15" s="7">
        <v>22.072733400000001</v>
      </c>
      <c r="D15">
        <f t="shared" si="1"/>
        <v>23.462205699999998</v>
      </c>
      <c r="E15">
        <f t="shared" si="0"/>
        <v>23.462205699999998</v>
      </c>
      <c r="F15">
        <f t="shared" si="3"/>
        <v>23.452942733333334</v>
      </c>
      <c r="G15">
        <f t="shared" si="2"/>
        <v>23.452942733333334</v>
      </c>
      <c r="H15" t="s">
        <v>112</v>
      </c>
      <c r="I15" t="s">
        <v>112</v>
      </c>
    </row>
    <row r="16" spans="1:12" ht="16" customHeight="1">
      <c r="A16">
        <v>1971</v>
      </c>
      <c r="B16" s="1">
        <v>12</v>
      </c>
      <c r="C16" s="7">
        <v>18.4425192</v>
      </c>
      <c r="D16">
        <f t="shared" si="1"/>
        <v>22.930755099999999</v>
      </c>
      <c r="E16">
        <f t="shared" si="0"/>
        <v>22.930755099999999</v>
      </c>
      <c r="F16">
        <f t="shared" si="3"/>
        <v>22.999048266666666</v>
      </c>
      <c r="G16">
        <f t="shared" si="2"/>
        <v>22.999048266666666</v>
      </c>
      <c r="H16" t="s">
        <v>112</v>
      </c>
      <c r="I16" t="s">
        <v>112</v>
      </c>
    </row>
    <row r="17" spans="1:9" ht="16" customHeight="1">
      <c r="A17">
        <v>1972</v>
      </c>
      <c r="B17" s="1">
        <v>13</v>
      </c>
      <c r="C17" s="7">
        <v>20.449562</v>
      </c>
      <c r="D17">
        <f t="shared" si="1"/>
        <v>20.257626299999998</v>
      </c>
      <c r="E17">
        <f t="shared" si="0"/>
        <v>20.257626299999998</v>
      </c>
      <c r="F17">
        <f t="shared" si="3"/>
        <v>21.434676466666662</v>
      </c>
      <c r="G17">
        <f t="shared" si="2"/>
        <v>21.434676466666662</v>
      </c>
      <c r="H17">
        <f>AVERAGE(C5:C16)</f>
        <v>26.192880408333338</v>
      </c>
      <c r="I17">
        <f>H17</f>
        <v>26.192880408333338</v>
      </c>
    </row>
    <row r="18" spans="1:9" ht="16" customHeight="1">
      <c r="A18">
        <v>1973</v>
      </c>
      <c r="B18" s="1">
        <v>14</v>
      </c>
      <c r="C18" s="7">
        <v>25.503663</v>
      </c>
      <c r="D18">
        <f t="shared" si="1"/>
        <v>19.4460406</v>
      </c>
      <c r="E18">
        <f t="shared" si="0"/>
        <v>19.4460406</v>
      </c>
      <c r="F18">
        <f t="shared" si="3"/>
        <v>20.321604866666664</v>
      </c>
      <c r="G18">
        <f t="shared" si="2"/>
        <v>20.321604866666664</v>
      </c>
      <c r="H18">
        <f>AVERAGE(C6:C17)</f>
        <v>24.643412858333335</v>
      </c>
      <c r="I18">
        <f t="shared" ref="I18:I67" si="4">H18</f>
        <v>24.643412858333335</v>
      </c>
    </row>
    <row r="19" spans="1:9" ht="16" customHeight="1">
      <c r="A19">
        <v>1974</v>
      </c>
      <c r="B19" s="1">
        <v>15</v>
      </c>
      <c r="C19" s="7">
        <v>38.7490436</v>
      </c>
      <c r="D19">
        <f t="shared" si="1"/>
        <v>22.976612500000002</v>
      </c>
      <c r="E19">
        <f t="shared" si="0"/>
        <v>22.976612500000002</v>
      </c>
      <c r="F19">
        <f t="shared" si="3"/>
        <v>21.465248066666664</v>
      </c>
      <c r="G19">
        <f t="shared" si="2"/>
        <v>21.465248066666664</v>
      </c>
      <c r="H19">
        <f t="shared" ref="H19:H62" si="5">AVERAGE(C7:C18)</f>
        <v>22.915005033333333</v>
      </c>
      <c r="I19">
        <f t="shared" si="4"/>
        <v>22.915005033333333</v>
      </c>
    </row>
    <row r="20" spans="1:9" ht="16" customHeight="1">
      <c r="A20">
        <v>1975</v>
      </c>
      <c r="B20" s="1">
        <v>16</v>
      </c>
      <c r="C20" s="7">
        <v>33.688936200000001</v>
      </c>
      <c r="D20">
        <f t="shared" si="1"/>
        <v>32.126353299999998</v>
      </c>
      <c r="E20">
        <f t="shared" si="0"/>
        <v>32.126353299999998</v>
      </c>
      <c r="F20">
        <f t="shared" si="3"/>
        <v>28.234089533333332</v>
      </c>
      <c r="G20">
        <f t="shared" si="2"/>
        <v>28.234089533333332</v>
      </c>
      <c r="H20">
        <f t="shared" si="5"/>
        <v>24.494602608333334</v>
      </c>
      <c r="I20">
        <f t="shared" si="4"/>
        <v>24.494602608333334</v>
      </c>
    </row>
    <row r="21" spans="1:9" ht="16" customHeight="1">
      <c r="A21">
        <v>1976</v>
      </c>
      <c r="B21" s="1">
        <v>17</v>
      </c>
      <c r="C21" s="7">
        <v>33.054583899999997</v>
      </c>
      <c r="D21">
        <f t="shared" si="1"/>
        <v>36.218989899999997</v>
      </c>
      <c r="E21">
        <f t="shared" si="0"/>
        <v>36.218989899999997</v>
      </c>
      <c r="F21">
        <f t="shared" si="3"/>
        <v>32.647214266666666</v>
      </c>
      <c r="G21">
        <f t="shared" si="2"/>
        <v>32.647214266666666</v>
      </c>
      <c r="H21">
        <f t="shared" si="5"/>
        <v>25.244957116666669</v>
      </c>
      <c r="I21">
        <f t="shared" si="4"/>
        <v>25.244957116666669</v>
      </c>
    </row>
    <row r="22" spans="1:9" ht="16" customHeight="1">
      <c r="A22">
        <v>1977</v>
      </c>
      <c r="B22" s="1">
        <v>18</v>
      </c>
      <c r="C22" s="7">
        <v>30.586566900000001</v>
      </c>
      <c r="D22">
        <f t="shared" si="1"/>
        <v>33.371760049999999</v>
      </c>
      <c r="E22">
        <f t="shared" si="0"/>
        <v>33.371760049999999</v>
      </c>
      <c r="F22">
        <f t="shared" si="3"/>
        <v>35.164187899999995</v>
      </c>
      <c r="G22">
        <f t="shared" si="2"/>
        <v>35.164187899999995</v>
      </c>
      <c r="H22">
        <f t="shared" si="5"/>
        <v>25.909167549999996</v>
      </c>
      <c r="I22">
        <f t="shared" si="4"/>
        <v>25.909167549999996</v>
      </c>
    </row>
    <row r="23" spans="1:9" ht="16" customHeight="1">
      <c r="A23">
        <v>1978</v>
      </c>
      <c r="B23" s="1">
        <v>19</v>
      </c>
      <c r="C23" s="7">
        <v>25.535836700000001</v>
      </c>
      <c r="D23">
        <f t="shared" si="1"/>
        <v>31.820575399999999</v>
      </c>
      <c r="E23">
        <f t="shared" si="0"/>
        <v>31.820575399999999</v>
      </c>
      <c r="F23">
        <f t="shared" si="3"/>
        <v>32.443362333333333</v>
      </c>
      <c r="G23">
        <f t="shared" si="2"/>
        <v>32.443362333333333</v>
      </c>
      <c r="H23">
        <f t="shared" si="5"/>
        <v>26.574386158333329</v>
      </c>
      <c r="I23">
        <f t="shared" si="4"/>
        <v>26.574386158333329</v>
      </c>
    </row>
    <row r="24" spans="1:9" ht="16" customHeight="1">
      <c r="A24">
        <v>1979</v>
      </c>
      <c r="B24" s="1">
        <v>20</v>
      </c>
      <c r="C24" s="7">
        <v>31.148300200000001</v>
      </c>
      <c r="D24">
        <f t="shared" si="1"/>
        <v>28.061201799999999</v>
      </c>
      <c r="E24">
        <f t="shared" si="0"/>
        <v>28.061201799999999</v>
      </c>
      <c r="F24">
        <f t="shared" si="3"/>
        <v>29.725662499999999</v>
      </c>
      <c r="G24">
        <f t="shared" si="2"/>
        <v>29.725662499999999</v>
      </c>
      <c r="H24">
        <f t="shared" si="5"/>
        <v>26.536856091666664</v>
      </c>
      <c r="I24">
        <f t="shared" si="4"/>
        <v>26.536856091666664</v>
      </c>
    </row>
    <row r="25" spans="1:9" ht="16" customHeight="1">
      <c r="A25">
        <v>1980</v>
      </c>
      <c r="B25" s="1">
        <v>21</v>
      </c>
      <c r="C25" s="7">
        <v>34.338461500000001</v>
      </c>
      <c r="D25">
        <f t="shared" si="1"/>
        <v>28.342068449999999</v>
      </c>
      <c r="E25">
        <f t="shared" si="0"/>
        <v>28.342068449999999</v>
      </c>
      <c r="F25">
        <f t="shared" si="3"/>
        <v>29.090234600000002</v>
      </c>
      <c r="G25">
        <f t="shared" si="2"/>
        <v>29.090234600000002</v>
      </c>
      <c r="H25">
        <f t="shared" si="5"/>
        <v>27.179679708333328</v>
      </c>
      <c r="I25">
        <f t="shared" si="4"/>
        <v>27.179679708333328</v>
      </c>
    </row>
    <row r="26" spans="1:9" ht="16" customHeight="1">
      <c r="A26">
        <v>1981</v>
      </c>
      <c r="B26" s="1">
        <v>22</v>
      </c>
      <c r="C26" s="7">
        <v>34.5872508</v>
      </c>
      <c r="D26">
        <f t="shared" si="1"/>
        <v>32.743380850000001</v>
      </c>
      <c r="E26">
        <f t="shared" si="0"/>
        <v>32.743380850000001</v>
      </c>
      <c r="F26">
        <f t="shared" si="3"/>
        <v>30.340866133333332</v>
      </c>
      <c r="G26">
        <f t="shared" si="2"/>
        <v>30.340866133333332</v>
      </c>
      <c r="H26">
        <f t="shared" si="5"/>
        <v>28.113248616666663</v>
      </c>
      <c r="I26">
        <f t="shared" si="4"/>
        <v>28.113248616666663</v>
      </c>
    </row>
    <row r="27" spans="1:9" ht="16" customHeight="1">
      <c r="A27">
        <v>1982</v>
      </c>
      <c r="B27" s="1">
        <v>23</v>
      </c>
      <c r="C27" s="7">
        <v>30.924856299999998</v>
      </c>
      <c r="D27">
        <f t="shared" si="1"/>
        <v>34.46285615</v>
      </c>
      <c r="E27">
        <f t="shared" si="0"/>
        <v>34.46285615</v>
      </c>
      <c r="F27">
        <f t="shared" si="3"/>
        <v>33.358004166666667</v>
      </c>
      <c r="G27">
        <f t="shared" si="2"/>
        <v>33.358004166666667</v>
      </c>
      <c r="H27">
        <f t="shared" si="5"/>
        <v>29.01312145</v>
      </c>
      <c r="I27">
        <f t="shared" si="4"/>
        <v>29.01312145</v>
      </c>
    </row>
    <row r="28" spans="1:9" ht="16" customHeight="1">
      <c r="A28">
        <v>1983</v>
      </c>
      <c r="B28" s="1">
        <v>24</v>
      </c>
      <c r="C28" s="7">
        <v>27.941806100000001</v>
      </c>
      <c r="D28">
        <f t="shared" si="1"/>
        <v>32.756053549999997</v>
      </c>
      <c r="E28">
        <f t="shared" si="0"/>
        <v>32.756053549999997</v>
      </c>
      <c r="F28">
        <f t="shared" si="3"/>
        <v>33.283522866666665</v>
      </c>
      <c r="G28">
        <f t="shared" si="2"/>
        <v>33.283522866666665</v>
      </c>
      <c r="H28">
        <f t="shared" si="5"/>
        <v>29.750798358333331</v>
      </c>
      <c r="I28">
        <f t="shared" si="4"/>
        <v>29.750798358333331</v>
      </c>
    </row>
    <row r="29" spans="1:9" ht="16" customHeight="1">
      <c r="A29">
        <v>1984</v>
      </c>
      <c r="B29" s="1">
        <v>25</v>
      </c>
      <c r="C29" s="7">
        <v>25.710016199999998</v>
      </c>
      <c r="D29">
        <f t="shared" si="1"/>
        <v>29.433331199999998</v>
      </c>
      <c r="E29">
        <f t="shared" si="0"/>
        <v>29.433331199999998</v>
      </c>
      <c r="F29">
        <f t="shared" si="3"/>
        <v>31.151304399999997</v>
      </c>
      <c r="G29">
        <f t="shared" si="2"/>
        <v>31.151304399999997</v>
      </c>
      <c r="H29">
        <f t="shared" si="5"/>
        <v>30.542405599999999</v>
      </c>
      <c r="I29">
        <f t="shared" si="4"/>
        <v>30.542405599999999</v>
      </c>
    </row>
    <row r="30" spans="1:9" ht="16" customHeight="1">
      <c r="A30">
        <v>1985</v>
      </c>
      <c r="B30" s="1">
        <v>26</v>
      </c>
      <c r="C30" s="7">
        <v>23.583932900000001</v>
      </c>
      <c r="D30">
        <f t="shared" si="1"/>
        <v>26.82591115</v>
      </c>
      <c r="E30">
        <f t="shared" si="0"/>
        <v>26.82591115</v>
      </c>
      <c r="F30">
        <f t="shared" si="3"/>
        <v>28.192226199999997</v>
      </c>
      <c r="G30">
        <f t="shared" si="2"/>
        <v>28.192226199999997</v>
      </c>
      <c r="H30">
        <f t="shared" si="5"/>
        <v>30.980776783333329</v>
      </c>
      <c r="I30">
        <f t="shared" si="4"/>
        <v>30.980776783333329</v>
      </c>
    </row>
    <row r="31" spans="1:9" ht="16" customHeight="1">
      <c r="A31">
        <v>1986</v>
      </c>
      <c r="B31" s="1">
        <v>27</v>
      </c>
      <c r="C31" s="7">
        <v>12.854757299999999</v>
      </c>
      <c r="D31">
        <f t="shared" si="1"/>
        <v>24.646974549999999</v>
      </c>
      <c r="E31">
        <f t="shared" si="0"/>
        <v>24.646974549999999</v>
      </c>
      <c r="F31">
        <f t="shared" si="3"/>
        <v>25.745251733333333</v>
      </c>
      <c r="G31">
        <f t="shared" si="2"/>
        <v>25.745251733333333</v>
      </c>
      <c r="H31">
        <f t="shared" si="5"/>
        <v>30.820799274999995</v>
      </c>
      <c r="I31">
        <f t="shared" si="4"/>
        <v>30.820799274999995</v>
      </c>
    </row>
    <row r="32" spans="1:9" ht="16" customHeight="1">
      <c r="A32">
        <v>1987</v>
      </c>
      <c r="B32" s="1">
        <v>28</v>
      </c>
      <c r="C32" s="7">
        <v>14.2724747</v>
      </c>
      <c r="D32">
        <f t="shared" si="1"/>
        <v>18.219345099999998</v>
      </c>
      <c r="E32">
        <f t="shared" si="0"/>
        <v>18.219345099999998</v>
      </c>
      <c r="F32">
        <f t="shared" si="3"/>
        <v>20.716235466666664</v>
      </c>
      <c r="G32">
        <f t="shared" si="2"/>
        <v>20.716235466666664</v>
      </c>
      <c r="H32">
        <f t="shared" si="5"/>
        <v>28.662942083333331</v>
      </c>
      <c r="I32">
        <f t="shared" si="4"/>
        <v>28.662942083333331</v>
      </c>
    </row>
    <row r="33" spans="1:16" ht="16" customHeight="1">
      <c r="A33">
        <v>1988</v>
      </c>
      <c r="B33" s="1">
        <v>29</v>
      </c>
      <c r="C33" s="7">
        <v>15.507867900000001</v>
      </c>
      <c r="D33">
        <f t="shared" si="1"/>
        <v>13.563616</v>
      </c>
      <c r="E33">
        <f t="shared" si="0"/>
        <v>13.563616</v>
      </c>
      <c r="F33">
        <f t="shared" si="3"/>
        <v>16.903721633333333</v>
      </c>
      <c r="G33">
        <f t="shared" si="2"/>
        <v>16.903721633333333</v>
      </c>
      <c r="H33">
        <f t="shared" si="5"/>
        <v>27.044903624999993</v>
      </c>
      <c r="I33">
        <f t="shared" si="4"/>
        <v>27.044903624999993</v>
      </c>
    </row>
    <row r="34" spans="1:16" ht="16" customHeight="1">
      <c r="A34">
        <v>1989</v>
      </c>
      <c r="B34" s="1">
        <v>30</v>
      </c>
      <c r="C34" s="7">
        <v>18.6392633</v>
      </c>
      <c r="D34">
        <f t="shared" si="1"/>
        <v>14.8901713</v>
      </c>
      <c r="E34">
        <f t="shared" si="0"/>
        <v>14.8901713</v>
      </c>
      <c r="F34">
        <f t="shared" si="3"/>
        <v>14.211699966666666</v>
      </c>
      <c r="G34">
        <f t="shared" si="2"/>
        <v>14.211699966666666</v>
      </c>
      <c r="H34">
        <f t="shared" si="5"/>
        <v>25.582677291666666</v>
      </c>
      <c r="I34">
        <f t="shared" si="4"/>
        <v>25.582677291666666</v>
      </c>
    </row>
    <row r="35" spans="1:16" ht="16" customHeight="1">
      <c r="A35">
        <v>1990</v>
      </c>
      <c r="B35" s="1">
        <v>31</v>
      </c>
      <c r="C35" s="7">
        <v>23.4436851</v>
      </c>
      <c r="D35">
        <f t="shared" si="1"/>
        <v>17.073565600000002</v>
      </c>
      <c r="E35">
        <f t="shared" si="0"/>
        <v>17.073565600000002</v>
      </c>
      <c r="F35">
        <f t="shared" si="3"/>
        <v>16.139868633333332</v>
      </c>
      <c r="G35">
        <f t="shared" si="2"/>
        <v>16.139868633333332</v>
      </c>
      <c r="H35">
        <f t="shared" si="5"/>
        <v>24.587068658333326</v>
      </c>
      <c r="I35">
        <f t="shared" si="4"/>
        <v>24.587068658333326</v>
      </c>
    </row>
    <row r="36" spans="1:16" ht="16" customHeight="1">
      <c r="A36">
        <v>1991</v>
      </c>
      <c r="B36" s="1">
        <v>32</v>
      </c>
      <c r="C36" s="7">
        <v>29.117822199999999</v>
      </c>
      <c r="D36">
        <f t="shared" si="1"/>
        <v>21.0414742</v>
      </c>
      <c r="E36">
        <f t="shared" si="0"/>
        <v>21.0414742</v>
      </c>
      <c r="F36">
        <f t="shared" si="3"/>
        <v>19.196938766666666</v>
      </c>
      <c r="G36">
        <f t="shared" si="2"/>
        <v>19.196938766666666</v>
      </c>
      <c r="H36">
        <f t="shared" si="5"/>
        <v>24.412722691666669</v>
      </c>
      <c r="I36">
        <f t="shared" si="4"/>
        <v>24.412722691666669</v>
      </c>
    </row>
    <row r="37" spans="1:16" ht="16" customHeight="1">
      <c r="A37">
        <v>1992</v>
      </c>
      <c r="B37" s="1">
        <v>33</v>
      </c>
      <c r="C37" s="7">
        <v>25.319594299999999</v>
      </c>
      <c r="D37">
        <f t="shared" si="1"/>
        <v>26.280753650000001</v>
      </c>
      <c r="E37">
        <f t="shared" si="0"/>
        <v>26.280753650000001</v>
      </c>
      <c r="F37">
        <f t="shared" si="3"/>
        <v>23.733590199999998</v>
      </c>
      <c r="G37">
        <f t="shared" si="2"/>
        <v>23.733590199999998</v>
      </c>
      <c r="H37">
        <f t="shared" si="5"/>
        <v>24.243516191666668</v>
      </c>
      <c r="I37">
        <f t="shared" si="4"/>
        <v>24.243516191666668</v>
      </c>
    </row>
    <row r="38" spans="1:16" ht="16" customHeight="1">
      <c r="A38">
        <v>1993</v>
      </c>
      <c r="B38" s="1">
        <v>34</v>
      </c>
      <c r="C38" s="7">
        <v>21.783877</v>
      </c>
      <c r="D38">
        <f t="shared" si="1"/>
        <v>27.218708249999999</v>
      </c>
      <c r="E38">
        <f t="shared" si="0"/>
        <v>27.218708249999999</v>
      </c>
      <c r="F38">
        <f t="shared" si="3"/>
        <v>25.960367199999997</v>
      </c>
      <c r="G38">
        <f t="shared" si="2"/>
        <v>25.960367199999997</v>
      </c>
      <c r="H38">
        <f t="shared" si="5"/>
        <v>23.491943925000001</v>
      </c>
      <c r="I38">
        <f t="shared" si="4"/>
        <v>23.491943925000001</v>
      </c>
    </row>
    <row r="39" spans="1:16" ht="16" customHeight="1">
      <c r="A39">
        <v>1994</v>
      </c>
      <c r="B39" s="1">
        <v>35</v>
      </c>
      <c r="C39" s="7">
        <v>22.530725199999999</v>
      </c>
      <c r="D39">
        <f t="shared" si="1"/>
        <v>23.551735649999998</v>
      </c>
      <c r="E39">
        <f t="shared" si="0"/>
        <v>23.551735649999998</v>
      </c>
      <c r="F39">
        <f t="shared" si="3"/>
        <v>25.407097833333335</v>
      </c>
      <c r="G39">
        <f t="shared" si="2"/>
        <v>25.407097833333335</v>
      </c>
      <c r="H39">
        <f t="shared" si="5"/>
        <v>22.424996108333335</v>
      </c>
      <c r="I39">
        <f t="shared" si="4"/>
        <v>22.424996108333335</v>
      </c>
    </row>
    <row r="40" spans="1:16" ht="16" customHeight="1">
      <c r="A40">
        <v>1995</v>
      </c>
      <c r="B40" s="1">
        <v>36</v>
      </c>
      <c r="C40" s="7">
        <v>26.194776000000001</v>
      </c>
      <c r="D40">
        <f t="shared" si="1"/>
        <v>22.157301099999998</v>
      </c>
      <c r="E40">
        <f t="shared" si="0"/>
        <v>22.157301099999998</v>
      </c>
      <c r="F40">
        <f t="shared" si="3"/>
        <v>23.211398833333334</v>
      </c>
      <c r="G40">
        <f t="shared" si="2"/>
        <v>23.211398833333334</v>
      </c>
      <c r="H40">
        <f t="shared" si="5"/>
        <v>21.725485183333333</v>
      </c>
      <c r="I40">
        <f t="shared" si="4"/>
        <v>21.725485183333333</v>
      </c>
    </row>
    <row r="41" spans="1:16" ht="16" customHeight="1">
      <c r="A41">
        <v>1996</v>
      </c>
      <c r="B41" s="1">
        <v>37</v>
      </c>
      <c r="C41" s="7">
        <v>29.7604483</v>
      </c>
      <c r="D41">
        <f t="shared" si="1"/>
        <v>24.362750599999998</v>
      </c>
      <c r="E41">
        <f t="shared" si="0"/>
        <v>24.362750599999998</v>
      </c>
      <c r="F41">
        <f t="shared" si="3"/>
        <v>23.503126066666667</v>
      </c>
      <c r="G41">
        <f t="shared" si="2"/>
        <v>23.503126066666667</v>
      </c>
      <c r="H41">
        <f t="shared" si="5"/>
        <v>21.579899341666664</v>
      </c>
      <c r="I41">
        <f t="shared" si="4"/>
        <v>21.579899341666664</v>
      </c>
    </row>
    <row r="42" spans="1:16" ht="16" customHeight="1">
      <c r="A42">
        <v>1997</v>
      </c>
      <c r="B42" s="1">
        <v>38</v>
      </c>
      <c r="C42" s="7">
        <v>30.9063114</v>
      </c>
      <c r="D42">
        <f t="shared" si="1"/>
        <v>27.977612149999999</v>
      </c>
      <c r="E42">
        <f t="shared" si="0"/>
        <v>27.977612149999999</v>
      </c>
      <c r="F42">
        <f t="shared" si="3"/>
        <v>26.161983166666669</v>
      </c>
      <c r="G42">
        <f t="shared" si="2"/>
        <v>26.161983166666669</v>
      </c>
      <c r="H42">
        <f t="shared" si="5"/>
        <v>21.917435350000002</v>
      </c>
      <c r="I42">
        <f t="shared" si="4"/>
        <v>21.917435350000002</v>
      </c>
    </row>
    <row r="43" spans="1:16" ht="16" customHeight="1">
      <c r="A43">
        <v>1998</v>
      </c>
      <c r="B43" s="1">
        <v>39</v>
      </c>
      <c r="C43" s="7">
        <v>22.578354000000001</v>
      </c>
      <c r="D43">
        <f t="shared" si="1"/>
        <v>30.33337985</v>
      </c>
      <c r="E43">
        <f t="shared" si="0"/>
        <v>30.33337985</v>
      </c>
      <c r="F43">
        <f t="shared" si="3"/>
        <v>28.953845233333329</v>
      </c>
      <c r="G43">
        <f t="shared" si="2"/>
        <v>28.953845233333329</v>
      </c>
      <c r="H43">
        <f t="shared" si="5"/>
        <v>22.527633558333335</v>
      </c>
      <c r="I43">
        <f t="shared" si="4"/>
        <v>22.527633558333335</v>
      </c>
    </row>
    <row r="44" spans="1:16" ht="16" customHeight="1">
      <c r="A44">
        <v>1999</v>
      </c>
      <c r="B44" s="1">
        <v>40</v>
      </c>
      <c r="C44" s="7">
        <v>28.150116499999999</v>
      </c>
      <c r="D44">
        <f t="shared" si="1"/>
        <v>26.742332699999999</v>
      </c>
      <c r="E44">
        <f t="shared" si="0"/>
        <v>26.742332699999999</v>
      </c>
      <c r="F44">
        <f t="shared" si="3"/>
        <v>27.748371233333334</v>
      </c>
      <c r="G44">
        <f t="shared" si="2"/>
        <v>27.748371233333334</v>
      </c>
      <c r="H44">
        <f t="shared" si="5"/>
        <v>23.337933283333332</v>
      </c>
      <c r="I44">
        <f t="shared" si="4"/>
        <v>23.337933283333332</v>
      </c>
      <c r="M44" s="4"/>
      <c r="N44" s="4"/>
      <c r="O44" s="4"/>
      <c r="P44" s="4"/>
    </row>
    <row r="45" spans="1:16" ht="16" customHeight="1">
      <c r="A45">
        <v>2000</v>
      </c>
      <c r="B45" s="1">
        <v>41</v>
      </c>
      <c r="C45" s="7">
        <v>42.069718299999998</v>
      </c>
      <c r="D45">
        <f t="shared" si="1"/>
        <v>25.36423525</v>
      </c>
      <c r="E45">
        <f t="shared" si="0"/>
        <v>25.36423525</v>
      </c>
      <c r="F45">
        <f t="shared" si="3"/>
        <v>27.211593966666666</v>
      </c>
      <c r="G45">
        <f t="shared" si="2"/>
        <v>27.211593966666666</v>
      </c>
      <c r="H45">
        <f t="shared" si="5"/>
        <v>24.494403433333336</v>
      </c>
      <c r="I45">
        <f t="shared" si="4"/>
        <v>24.494403433333336</v>
      </c>
    </row>
    <row r="46" spans="1:16" ht="16" customHeight="1">
      <c r="A46">
        <v>2001</v>
      </c>
      <c r="B46" s="1">
        <v>42</v>
      </c>
      <c r="C46" s="7">
        <v>36.689304800000002</v>
      </c>
      <c r="D46">
        <f t="shared" si="1"/>
        <v>35.1099174</v>
      </c>
      <c r="E46">
        <f t="shared" si="0"/>
        <v>35.1099174</v>
      </c>
      <c r="F46">
        <f t="shared" si="3"/>
        <v>30.932729599999998</v>
      </c>
      <c r="G46">
        <f t="shared" si="2"/>
        <v>30.932729599999998</v>
      </c>
      <c r="H46">
        <f t="shared" si="5"/>
        <v>26.707890966666664</v>
      </c>
      <c r="I46">
        <f t="shared" si="4"/>
        <v>26.707890966666664</v>
      </c>
    </row>
    <row r="47" spans="1:16" ht="16" customHeight="1">
      <c r="A47">
        <v>2002</v>
      </c>
      <c r="B47" s="1">
        <v>43</v>
      </c>
      <c r="C47" s="7">
        <v>35.504533100000003</v>
      </c>
      <c r="D47">
        <f t="shared" si="1"/>
        <v>39.379511550000004</v>
      </c>
      <c r="E47">
        <f t="shared" si="0"/>
        <v>39.379511550000004</v>
      </c>
      <c r="F47">
        <f t="shared" si="3"/>
        <v>35.636379866666665</v>
      </c>
      <c r="G47">
        <f t="shared" si="2"/>
        <v>35.636379866666665</v>
      </c>
      <c r="H47">
        <f t="shared" si="5"/>
        <v>28.212061091666666</v>
      </c>
      <c r="I47">
        <f t="shared" si="4"/>
        <v>28.212061091666666</v>
      </c>
    </row>
    <row r="48" spans="1:16" ht="16" customHeight="1">
      <c r="A48">
        <v>2003</v>
      </c>
      <c r="B48" s="1">
        <v>44</v>
      </c>
      <c r="C48" s="7">
        <v>38.248829100000002</v>
      </c>
      <c r="D48">
        <f t="shared" si="1"/>
        <v>36.096918950000003</v>
      </c>
      <c r="E48">
        <f t="shared" si="0"/>
        <v>36.096918950000003</v>
      </c>
      <c r="F48">
        <f t="shared" si="3"/>
        <v>38.08785206666667</v>
      </c>
      <c r="G48">
        <f t="shared" si="2"/>
        <v>38.08785206666667</v>
      </c>
      <c r="H48">
        <f t="shared" si="5"/>
        <v>29.217131758333334</v>
      </c>
      <c r="I48">
        <f t="shared" si="4"/>
        <v>29.217131758333334</v>
      </c>
    </row>
    <row r="49" spans="1:9" ht="16" customHeight="1">
      <c r="A49">
        <v>2004</v>
      </c>
      <c r="B49" s="1">
        <v>45</v>
      </c>
      <c r="C49" s="7">
        <v>40.053226500000001</v>
      </c>
      <c r="D49">
        <f t="shared" si="1"/>
        <v>36.876681099999999</v>
      </c>
      <c r="E49">
        <f t="shared" si="0"/>
        <v>36.876681099999999</v>
      </c>
      <c r="F49">
        <f t="shared" si="3"/>
        <v>36.814222333333333</v>
      </c>
      <c r="G49">
        <f t="shared" si="2"/>
        <v>36.814222333333333</v>
      </c>
      <c r="H49">
        <f t="shared" si="5"/>
        <v>29.978049000000002</v>
      </c>
      <c r="I49">
        <f t="shared" si="4"/>
        <v>29.978049000000002</v>
      </c>
    </row>
    <row r="50" spans="1:9" ht="16" customHeight="1">
      <c r="A50">
        <v>2005</v>
      </c>
      <c r="B50" s="1">
        <v>46</v>
      </c>
      <c r="C50" s="7">
        <v>47.205193199999997</v>
      </c>
      <c r="D50">
        <f t="shared" si="1"/>
        <v>39.151027800000001</v>
      </c>
      <c r="E50">
        <f t="shared" si="0"/>
        <v>39.151027800000001</v>
      </c>
      <c r="F50">
        <f t="shared" si="3"/>
        <v>37.935529566666666</v>
      </c>
      <c r="G50">
        <f t="shared" si="2"/>
        <v>37.935529566666666</v>
      </c>
      <c r="H50">
        <f t="shared" si="5"/>
        <v>31.205851683333332</v>
      </c>
      <c r="I50">
        <f t="shared" si="4"/>
        <v>31.205851683333332</v>
      </c>
    </row>
    <row r="51" spans="1:9" ht="16" customHeight="1">
      <c r="A51">
        <v>2006</v>
      </c>
      <c r="B51" s="1">
        <v>47</v>
      </c>
      <c r="C51" s="7">
        <v>48.810688200000001</v>
      </c>
      <c r="D51">
        <f t="shared" si="1"/>
        <v>43.629209849999995</v>
      </c>
      <c r="E51">
        <f t="shared" si="0"/>
        <v>43.629209849999995</v>
      </c>
      <c r="F51">
        <f t="shared" si="3"/>
        <v>41.8357496</v>
      </c>
      <c r="G51">
        <f t="shared" si="2"/>
        <v>41.8357496</v>
      </c>
      <c r="H51">
        <f t="shared" si="5"/>
        <v>33.324294700000003</v>
      </c>
      <c r="I51">
        <f t="shared" si="4"/>
        <v>33.324294700000003</v>
      </c>
    </row>
    <row r="52" spans="1:9" ht="16" customHeight="1">
      <c r="A52">
        <v>2007</v>
      </c>
      <c r="B52" s="1">
        <v>48</v>
      </c>
      <c r="C52" s="7">
        <v>47.068163499999997</v>
      </c>
      <c r="D52">
        <f t="shared" si="1"/>
        <v>48.007940699999999</v>
      </c>
      <c r="E52">
        <f t="shared" si="0"/>
        <v>48.007940699999999</v>
      </c>
      <c r="F52">
        <f t="shared" si="3"/>
        <v>45.356369300000004</v>
      </c>
      <c r="G52">
        <f t="shared" si="2"/>
        <v>45.356369300000004</v>
      </c>
      <c r="H52">
        <f t="shared" si="5"/>
        <v>35.514291616666668</v>
      </c>
      <c r="I52">
        <f t="shared" si="4"/>
        <v>35.514291616666668</v>
      </c>
    </row>
    <row r="53" spans="1:9" ht="16" customHeight="1">
      <c r="A53">
        <v>2008</v>
      </c>
      <c r="B53" s="1">
        <v>49</v>
      </c>
      <c r="C53" s="7">
        <v>47.973345100000003</v>
      </c>
      <c r="D53">
        <f t="shared" si="1"/>
        <v>47.939425849999999</v>
      </c>
      <c r="E53">
        <f t="shared" si="0"/>
        <v>47.939425849999999</v>
      </c>
      <c r="F53">
        <f t="shared" si="3"/>
        <v>47.694681633333325</v>
      </c>
      <c r="G53">
        <f t="shared" si="2"/>
        <v>47.694681633333325</v>
      </c>
      <c r="H53">
        <f t="shared" si="5"/>
        <v>37.253740575000002</v>
      </c>
      <c r="I53">
        <f t="shared" si="4"/>
        <v>37.253740575000002</v>
      </c>
    </row>
    <row r="54" spans="1:9" ht="16" customHeight="1">
      <c r="A54">
        <v>2009</v>
      </c>
      <c r="B54" s="1">
        <v>50</v>
      </c>
      <c r="C54" s="7">
        <v>35.371650600000002</v>
      </c>
      <c r="D54">
        <f t="shared" si="1"/>
        <v>47.5207543</v>
      </c>
      <c r="E54">
        <f t="shared" si="0"/>
        <v>47.5207543</v>
      </c>
      <c r="F54">
        <f t="shared" si="3"/>
        <v>47.95073226666667</v>
      </c>
      <c r="G54">
        <f t="shared" si="2"/>
        <v>47.95073226666667</v>
      </c>
      <c r="H54">
        <f t="shared" si="5"/>
        <v>38.771481975000007</v>
      </c>
      <c r="I54">
        <f t="shared" si="4"/>
        <v>38.771481975000007</v>
      </c>
    </row>
    <row r="55" spans="1:9" ht="16" customHeight="1">
      <c r="A55">
        <v>2010</v>
      </c>
      <c r="B55" s="1">
        <v>51</v>
      </c>
      <c r="C55" s="7">
        <v>38.444547800000002</v>
      </c>
      <c r="D55">
        <f t="shared" si="1"/>
        <v>41.672497849999999</v>
      </c>
      <c r="E55">
        <f t="shared" si="0"/>
        <v>41.672497849999999</v>
      </c>
      <c r="F55">
        <f t="shared" si="3"/>
        <v>43.471053066666663</v>
      </c>
      <c r="G55">
        <f t="shared" si="2"/>
        <v>43.471053066666663</v>
      </c>
      <c r="H55">
        <f t="shared" si="5"/>
        <v>39.143593575000004</v>
      </c>
      <c r="I55">
        <f t="shared" si="4"/>
        <v>39.143593575000004</v>
      </c>
    </row>
    <row r="56" spans="1:9" ht="16" customHeight="1">
      <c r="A56">
        <v>2011</v>
      </c>
      <c r="B56" s="1">
        <v>52</v>
      </c>
      <c r="C56" s="7">
        <v>38.7869539</v>
      </c>
      <c r="D56">
        <f t="shared" si="1"/>
        <v>36.908099200000002</v>
      </c>
      <c r="E56">
        <f t="shared" si="0"/>
        <v>36.908099200000002</v>
      </c>
      <c r="F56">
        <f t="shared" si="3"/>
        <v>40.596514500000005</v>
      </c>
      <c r="G56">
        <f t="shared" si="2"/>
        <v>40.596514500000005</v>
      </c>
      <c r="H56">
        <f t="shared" si="5"/>
        <v>40.465776391666672</v>
      </c>
      <c r="I56">
        <f t="shared" si="4"/>
        <v>40.465776391666672</v>
      </c>
    </row>
    <row r="57" spans="1:9" ht="16" customHeight="1">
      <c r="A57">
        <v>2012</v>
      </c>
      <c r="B57" s="1">
        <v>53</v>
      </c>
      <c r="C57" s="7">
        <v>36.890547599999998</v>
      </c>
      <c r="D57">
        <f t="shared" si="1"/>
        <v>38.615750849999998</v>
      </c>
      <c r="E57">
        <f t="shared" si="0"/>
        <v>38.615750849999998</v>
      </c>
      <c r="F57">
        <f t="shared" si="3"/>
        <v>37.534384100000004</v>
      </c>
      <c r="G57">
        <f t="shared" si="2"/>
        <v>37.534384100000004</v>
      </c>
      <c r="H57">
        <f t="shared" si="5"/>
        <v>41.352179508333343</v>
      </c>
      <c r="I57">
        <f t="shared" si="4"/>
        <v>41.352179508333343</v>
      </c>
    </row>
    <row r="58" spans="1:9" ht="16" customHeight="1">
      <c r="A58">
        <v>2013</v>
      </c>
      <c r="B58" s="1">
        <v>54</v>
      </c>
      <c r="C58" s="7">
        <v>33.2098978</v>
      </c>
      <c r="D58">
        <f t="shared" si="1"/>
        <v>37.838750750000003</v>
      </c>
      <c r="E58">
        <f t="shared" si="0"/>
        <v>37.838750750000003</v>
      </c>
      <c r="F58">
        <f t="shared" si="3"/>
        <v>38.040683099999995</v>
      </c>
      <c r="G58">
        <f t="shared" si="2"/>
        <v>38.040683099999995</v>
      </c>
      <c r="H58">
        <f t="shared" si="5"/>
        <v>40.920581949999999</v>
      </c>
      <c r="I58">
        <f t="shared" si="4"/>
        <v>40.920581949999999</v>
      </c>
    </row>
    <row r="59" spans="1:9" ht="16" customHeight="1">
      <c r="A59">
        <v>2014</v>
      </c>
      <c r="B59" s="1">
        <v>55</v>
      </c>
      <c r="C59" s="7">
        <v>30.219117399999998</v>
      </c>
      <c r="D59">
        <f t="shared" si="1"/>
        <v>35.050222699999999</v>
      </c>
      <c r="E59">
        <f t="shared" si="0"/>
        <v>35.050222699999999</v>
      </c>
      <c r="F59">
        <f t="shared" si="3"/>
        <v>36.295799766666669</v>
      </c>
      <c r="G59">
        <f t="shared" si="2"/>
        <v>36.295799766666669</v>
      </c>
      <c r="H59">
        <f t="shared" si="5"/>
        <v>40.63063136666667</v>
      </c>
      <c r="I59">
        <f t="shared" si="4"/>
        <v>40.63063136666667</v>
      </c>
    </row>
    <row r="60" spans="1:9" ht="16" customHeight="1">
      <c r="A60">
        <v>2015</v>
      </c>
      <c r="B60" s="1">
        <v>56</v>
      </c>
      <c r="C60" s="7">
        <v>23.1717783</v>
      </c>
      <c r="D60">
        <f t="shared" si="1"/>
        <v>31.714507599999997</v>
      </c>
      <c r="E60">
        <f t="shared" si="0"/>
        <v>31.714507599999997</v>
      </c>
      <c r="F60">
        <f t="shared" si="3"/>
        <v>33.439854266666664</v>
      </c>
      <c r="G60">
        <f t="shared" si="2"/>
        <v>33.439854266666664</v>
      </c>
      <c r="H60">
        <f t="shared" si="5"/>
        <v>40.19018005833334</v>
      </c>
      <c r="I60">
        <f t="shared" si="4"/>
        <v>40.19018005833334</v>
      </c>
    </row>
    <row r="61" spans="1:9" ht="16" customHeight="1">
      <c r="A61">
        <v>2016</v>
      </c>
      <c r="B61" s="1">
        <v>57</v>
      </c>
      <c r="C61" s="7">
        <v>20.860010599999999</v>
      </c>
      <c r="D61">
        <f t="shared" si="1"/>
        <v>26.695447850000001</v>
      </c>
      <c r="E61">
        <f t="shared" si="0"/>
        <v>26.695447850000001</v>
      </c>
      <c r="F61">
        <f t="shared" si="3"/>
        <v>28.866931166666664</v>
      </c>
      <c r="G61">
        <f t="shared" si="2"/>
        <v>28.866931166666664</v>
      </c>
      <c r="H61">
        <f t="shared" si="5"/>
        <v>38.933759158333338</v>
      </c>
      <c r="I61">
        <f t="shared" si="4"/>
        <v>38.933759158333338</v>
      </c>
    </row>
    <row r="62" spans="1:9" ht="16" customHeight="1">
      <c r="A62">
        <v>2017</v>
      </c>
      <c r="B62" s="1">
        <v>58</v>
      </c>
      <c r="C62" s="7">
        <v>22.638886899999999</v>
      </c>
      <c r="D62">
        <f t="shared" si="1"/>
        <v>22.015894449999998</v>
      </c>
      <c r="E62">
        <f t="shared" si="0"/>
        <v>22.015894449999998</v>
      </c>
      <c r="F62">
        <f t="shared" si="3"/>
        <v>24.750302099999999</v>
      </c>
      <c r="G62">
        <f t="shared" si="2"/>
        <v>24.750302099999999</v>
      </c>
      <c r="H62">
        <f t="shared" si="5"/>
        <v>37.334324500000008</v>
      </c>
      <c r="I62">
        <f t="shared" si="4"/>
        <v>37.334324500000008</v>
      </c>
    </row>
    <row r="63" spans="1:9">
      <c r="A63" s="8">
        <v>2018</v>
      </c>
      <c r="B63" s="1">
        <v>59</v>
      </c>
      <c r="C63" s="8"/>
      <c r="D63">
        <f>AVERAGE(C61:C62)</f>
        <v>21.749448749999999</v>
      </c>
      <c r="E63">
        <f t="shared" si="0"/>
        <v>21.749448749999999</v>
      </c>
      <c r="F63">
        <f>AVERAGE(C60:C62)</f>
        <v>22.2235586</v>
      </c>
      <c r="G63">
        <f t="shared" si="2"/>
        <v>22.2235586</v>
      </c>
      <c r="H63">
        <f>AVERAGE(C51:C62)</f>
        <v>35.287132308333334</v>
      </c>
      <c r="I63">
        <f t="shared" si="4"/>
        <v>35.287132308333334</v>
      </c>
    </row>
    <row r="64" spans="1:9">
      <c r="A64" s="8">
        <v>2019</v>
      </c>
      <c r="B64" s="1">
        <v>60</v>
      </c>
      <c r="C64" s="8"/>
      <c r="D64" s="8">
        <v>21.749448749999999</v>
      </c>
      <c r="E64">
        <f t="shared" si="0"/>
        <v>21.749448749999999</v>
      </c>
      <c r="F64">
        <v>22.2235586</v>
      </c>
      <c r="G64">
        <f t="shared" si="2"/>
        <v>22.2235586</v>
      </c>
      <c r="H64">
        <v>35.287132308333334</v>
      </c>
      <c r="I64">
        <f t="shared" si="4"/>
        <v>35.287132308333334</v>
      </c>
    </row>
    <row r="65" spans="1:9">
      <c r="A65" s="8">
        <v>2020</v>
      </c>
      <c r="B65" s="1">
        <v>61</v>
      </c>
      <c r="C65" s="8"/>
      <c r="D65" s="8">
        <v>21.749448749999999</v>
      </c>
      <c r="E65">
        <f t="shared" si="0"/>
        <v>21.749448749999999</v>
      </c>
      <c r="F65">
        <v>22.2235586</v>
      </c>
      <c r="G65">
        <f t="shared" si="2"/>
        <v>22.2235586</v>
      </c>
      <c r="H65">
        <v>35.287132308333334</v>
      </c>
      <c r="I65">
        <f t="shared" si="4"/>
        <v>35.287132308333334</v>
      </c>
    </row>
    <row r="66" spans="1:9">
      <c r="A66" s="8">
        <v>2021</v>
      </c>
      <c r="B66" s="1">
        <v>62</v>
      </c>
      <c r="C66" s="8"/>
      <c r="D66" s="8">
        <v>21.749448749999999</v>
      </c>
      <c r="E66">
        <f t="shared" si="0"/>
        <v>21.749448749999999</v>
      </c>
      <c r="F66">
        <v>22.2235586</v>
      </c>
      <c r="G66">
        <f t="shared" si="2"/>
        <v>22.2235586</v>
      </c>
      <c r="H66">
        <v>35.287132308333334</v>
      </c>
      <c r="I66">
        <f t="shared" si="4"/>
        <v>35.287132308333334</v>
      </c>
    </row>
    <row r="67" spans="1:9">
      <c r="A67" s="8">
        <v>2022</v>
      </c>
      <c r="B67" s="1">
        <v>63</v>
      </c>
      <c r="C67" s="8"/>
      <c r="D67" s="8">
        <v>21.749448749999999</v>
      </c>
      <c r="E67">
        <f t="shared" si="0"/>
        <v>21.749448749999999</v>
      </c>
      <c r="F67">
        <v>22.2235586</v>
      </c>
      <c r="G67">
        <f t="shared" si="2"/>
        <v>22.2235586</v>
      </c>
      <c r="H67">
        <v>35.287132308333334</v>
      </c>
      <c r="I67">
        <f t="shared" si="4"/>
        <v>35.287132308333334</v>
      </c>
    </row>
  </sheetData>
  <mergeCells count="3">
    <mergeCell ref="F4:G4"/>
    <mergeCell ref="D4:E4"/>
    <mergeCell ref="H4:I4"/>
  </mergeCells>
  <pageMargins left="0.75" right="0.75" top="1" bottom="1" header="0.5" footer="0.5"/>
  <pageSetup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7"/>
  <sheetViews>
    <sheetView zoomScale="140" zoomScaleNormal="140" workbookViewId="0">
      <selection activeCell="E63" sqref="E63:E67"/>
    </sheetView>
  </sheetViews>
  <sheetFormatPr baseColWidth="10" defaultColWidth="8.83203125" defaultRowHeight="13"/>
  <cols>
    <col min="1" max="1" width="10.33203125" bestFit="1" customWidth="1"/>
    <col min="3" max="3" width="11.33203125" bestFit="1" customWidth="1"/>
    <col min="4" max="4" width="5.5" bestFit="1" customWidth="1"/>
    <col min="12" max="12" width="15.33203125" bestFit="1" customWidth="1"/>
  </cols>
  <sheetData>
    <row r="1" spans="1:13" ht="13" customHeight="1">
      <c r="A1" s="3"/>
      <c r="B1" s="3"/>
      <c r="C1" s="1"/>
    </row>
    <row r="2" spans="1:13" ht="13" customHeight="1">
      <c r="A2" s="9" t="s">
        <v>4</v>
      </c>
      <c r="B2" s="9" t="s">
        <v>0</v>
      </c>
      <c r="C2" s="9" t="s">
        <v>6</v>
      </c>
      <c r="D2" s="9" t="s">
        <v>2</v>
      </c>
      <c r="E2" s="9" t="s">
        <v>3</v>
      </c>
      <c r="J2" t="s">
        <v>116</v>
      </c>
      <c r="K2">
        <v>0.01</v>
      </c>
    </row>
    <row r="3" spans="1:13" ht="23">
      <c r="A3" s="3"/>
      <c r="B3" s="3" t="s">
        <v>1</v>
      </c>
      <c r="C3" s="11" t="s">
        <v>7</v>
      </c>
      <c r="D3" s="12" t="s">
        <v>8</v>
      </c>
      <c r="E3" s="12" t="s">
        <v>10</v>
      </c>
      <c r="L3" s="4"/>
    </row>
    <row r="4" spans="1:13" ht="13" customHeight="1">
      <c r="A4" s="3"/>
      <c r="B4" s="1">
        <v>0</v>
      </c>
      <c r="C4" s="5"/>
      <c r="D4" s="4">
        <v>39</v>
      </c>
      <c r="E4" s="6"/>
      <c r="L4" s="4"/>
    </row>
    <row r="5" spans="1:13" ht="16" customHeight="1">
      <c r="A5">
        <v>1960</v>
      </c>
      <c r="B5" s="1">
        <v>1</v>
      </c>
      <c r="C5" s="7">
        <v>39.043172599999998</v>
      </c>
      <c r="D5">
        <f>$K$2*C5+(1-$K$2)</f>
        <v>1.3804317259999999</v>
      </c>
      <c r="E5">
        <f>D4</f>
        <v>39</v>
      </c>
      <c r="F5">
        <f>C5-E5</f>
        <v>4.317259999999834E-2</v>
      </c>
      <c r="G5">
        <f>F5^2</f>
        <v>1.8638733907598566E-3</v>
      </c>
      <c r="H5">
        <f>SUM(G5:G62)</f>
        <v>25268.758373536868</v>
      </c>
      <c r="I5">
        <f>AVERAGE(G5:G62)</f>
        <v>435.66824781960116</v>
      </c>
    </row>
    <row r="6" spans="1:13" ht="16" customHeight="1">
      <c r="A6">
        <v>1961</v>
      </c>
      <c r="B6" s="1">
        <v>2</v>
      </c>
      <c r="C6" s="7">
        <v>46.244556899999999</v>
      </c>
      <c r="D6">
        <f>$K$2*C6+(1-$K$2+D5)</f>
        <v>2.8328772949999994</v>
      </c>
      <c r="E6">
        <f>D5</f>
        <v>1.3804317259999999</v>
      </c>
      <c r="F6">
        <f t="shared" ref="F6:F62" si="0">C6-E6</f>
        <v>44.864125174000002</v>
      </c>
      <c r="G6">
        <f t="shared" ref="G6:G62" si="1">F6^2</f>
        <v>2012.7897276283406</v>
      </c>
      <c r="H6">
        <f>H5/58</f>
        <v>435.66824781960116</v>
      </c>
      <c r="M6" t="s">
        <v>118</v>
      </c>
    </row>
    <row r="7" spans="1:13" ht="16" customHeight="1">
      <c r="A7">
        <v>1962</v>
      </c>
      <c r="B7" s="1">
        <v>3</v>
      </c>
      <c r="C7" s="7">
        <v>19.793872700000001</v>
      </c>
      <c r="D7">
        <f t="shared" ref="D7:D61" si="2">$K$2*C7+(1-$K$2+D6)</f>
        <v>4.020816022</v>
      </c>
      <c r="E7">
        <f>D6</f>
        <v>2.8328772949999994</v>
      </c>
      <c r="F7">
        <f t="shared" si="0"/>
        <v>16.960995405000002</v>
      </c>
      <c r="G7">
        <f t="shared" si="1"/>
        <v>287.67536512843117</v>
      </c>
      <c r="L7" t="s">
        <v>117</v>
      </c>
      <c r="M7">
        <v>2837.1696938874838</v>
      </c>
    </row>
    <row r="8" spans="1:13" ht="16" customHeight="1">
      <c r="A8">
        <v>1963</v>
      </c>
      <c r="B8" s="1">
        <v>4</v>
      </c>
      <c r="C8" s="7">
        <v>24.6846821</v>
      </c>
      <c r="D8">
        <f t="shared" si="2"/>
        <v>5.2576628430000003</v>
      </c>
      <c r="E8">
        <f t="shared" ref="E8:E62" si="3">D7</f>
        <v>4.020816022</v>
      </c>
      <c r="F8">
        <f t="shared" si="0"/>
        <v>20.663866077999998</v>
      </c>
      <c r="G8">
        <f t="shared" si="1"/>
        <v>426.995361289519</v>
      </c>
      <c r="L8" t="s">
        <v>119</v>
      </c>
      <c r="M8">
        <v>9482.9051467849513</v>
      </c>
    </row>
    <row r="9" spans="1:13" ht="16" customHeight="1">
      <c r="A9">
        <v>1964</v>
      </c>
      <c r="B9" s="1">
        <v>5</v>
      </c>
      <c r="C9" s="7">
        <v>25.0840587</v>
      </c>
      <c r="D9">
        <f t="shared" si="2"/>
        <v>6.4985034300000004</v>
      </c>
      <c r="E9">
        <f t="shared" si="3"/>
        <v>5.2576628430000003</v>
      </c>
      <c r="F9">
        <f t="shared" si="0"/>
        <v>19.826395857000001</v>
      </c>
      <c r="G9">
        <f t="shared" si="1"/>
        <v>393.08597267846682</v>
      </c>
      <c r="L9" t="s">
        <v>120</v>
      </c>
      <c r="M9">
        <v>435.66824781960116</v>
      </c>
    </row>
    <row r="10" spans="1:13" ht="16" customHeight="1">
      <c r="A10">
        <v>1965</v>
      </c>
      <c r="B10" s="1">
        <v>6</v>
      </c>
      <c r="C10" s="7">
        <v>22.603943600000001</v>
      </c>
      <c r="D10">
        <f t="shared" si="2"/>
        <v>7.7145428660000004</v>
      </c>
      <c r="E10">
        <f t="shared" si="3"/>
        <v>6.4985034300000004</v>
      </c>
      <c r="F10">
        <f t="shared" si="0"/>
        <v>16.105440170000001</v>
      </c>
      <c r="G10">
        <f t="shared" si="1"/>
        <v>259.38520306944969</v>
      </c>
    </row>
    <row r="11" spans="1:13" ht="16" customHeight="1">
      <c r="A11">
        <v>1966</v>
      </c>
      <c r="B11" s="1">
        <v>7</v>
      </c>
      <c r="C11" s="7">
        <v>25.986197499999999</v>
      </c>
      <c r="D11">
        <f t="shared" si="2"/>
        <v>8.9644048410000003</v>
      </c>
      <c r="E11">
        <f t="shared" si="3"/>
        <v>7.7145428660000004</v>
      </c>
      <c r="F11">
        <f t="shared" si="0"/>
        <v>18.271654634000001</v>
      </c>
      <c r="G11">
        <f t="shared" si="1"/>
        <v>333.85336306417372</v>
      </c>
    </row>
    <row r="12" spans="1:13" ht="16" customHeight="1">
      <c r="A12">
        <v>1967</v>
      </c>
      <c r="B12" s="1">
        <v>8</v>
      </c>
      <c r="C12" s="7">
        <v>23.434416800000001</v>
      </c>
      <c r="D12">
        <f t="shared" si="2"/>
        <v>10.188749009</v>
      </c>
      <c r="E12">
        <f t="shared" si="3"/>
        <v>8.9644048410000003</v>
      </c>
      <c r="F12">
        <f t="shared" si="0"/>
        <v>14.470011959000001</v>
      </c>
      <c r="G12">
        <f t="shared" si="1"/>
        <v>209.38124609360304</v>
      </c>
    </row>
    <row r="13" spans="1:13" ht="16" customHeight="1">
      <c r="A13">
        <v>1968</v>
      </c>
      <c r="B13" s="1">
        <v>9</v>
      </c>
      <c r="C13" s="7">
        <v>23.135634599999999</v>
      </c>
      <c r="D13">
        <f t="shared" si="2"/>
        <v>11.410105355000001</v>
      </c>
      <c r="E13">
        <f t="shared" si="3"/>
        <v>10.188749009</v>
      </c>
      <c r="F13">
        <f t="shared" si="0"/>
        <v>12.946885590999999</v>
      </c>
      <c r="G13">
        <f t="shared" si="1"/>
        <v>167.6218465064434</v>
      </c>
    </row>
    <row r="14" spans="1:13" ht="16" customHeight="1">
      <c r="A14">
        <v>1969</v>
      </c>
      <c r="B14" s="1">
        <v>10</v>
      </c>
      <c r="C14" s="7">
        <v>23.788776800000001</v>
      </c>
      <c r="D14">
        <f t="shared" si="2"/>
        <v>12.637993123000001</v>
      </c>
      <c r="E14">
        <f t="shared" si="3"/>
        <v>11.410105355000001</v>
      </c>
      <c r="F14">
        <f t="shared" si="0"/>
        <v>12.378671445</v>
      </c>
      <c r="G14">
        <f t="shared" si="1"/>
        <v>153.23150674325839</v>
      </c>
    </row>
    <row r="15" spans="1:13" ht="16" customHeight="1">
      <c r="A15">
        <v>1970</v>
      </c>
      <c r="B15" s="1">
        <v>11</v>
      </c>
      <c r="C15" s="7">
        <v>22.072733400000001</v>
      </c>
      <c r="D15">
        <f t="shared" si="2"/>
        <v>13.848720457000001</v>
      </c>
      <c r="E15">
        <f t="shared" si="3"/>
        <v>12.637993123000001</v>
      </c>
      <c r="F15">
        <f t="shared" si="0"/>
        <v>9.4347402769999995</v>
      </c>
      <c r="G15">
        <f t="shared" si="1"/>
        <v>89.014324094446025</v>
      </c>
    </row>
    <row r="16" spans="1:13" ht="16" customHeight="1">
      <c r="A16">
        <v>1971</v>
      </c>
      <c r="B16" s="1">
        <v>12</v>
      </c>
      <c r="C16" s="7">
        <v>18.4425192</v>
      </c>
      <c r="D16">
        <f t="shared" si="2"/>
        <v>15.023145649000002</v>
      </c>
      <c r="E16">
        <f t="shared" si="3"/>
        <v>13.848720457000001</v>
      </c>
      <c r="F16">
        <f t="shared" si="0"/>
        <v>4.5937987429999989</v>
      </c>
      <c r="G16">
        <f t="shared" si="1"/>
        <v>21.102986891188369</v>
      </c>
    </row>
    <row r="17" spans="1:7" ht="16" customHeight="1">
      <c r="A17">
        <v>1972</v>
      </c>
      <c r="B17" s="1">
        <v>13</v>
      </c>
      <c r="C17" s="7">
        <v>20.449562</v>
      </c>
      <c r="D17">
        <f t="shared" si="2"/>
        <v>16.217641269000001</v>
      </c>
      <c r="E17">
        <f t="shared" si="3"/>
        <v>15.023145649000002</v>
      </c>
      <c r="F17">
        <f t="shared" si="0"/>
        <v>5.4264163509999985</v>
      </c>
      <c r="G17">
        <f t="shared" si="1"/>
        <v>29.44599441440014</v>
      </c>
    </row>
    <row r="18" spans="1:7" ht="16" customHeight="1">
      <c r="A18">
        <v>1973</v>
      </c>
      <c r="B18" s="1">
        <v>14</v>
      </c>
      <c r="C18" s="7">
        <v>25.503663</v>
      </c>
      <c r="D18">
        <f t="shared" si="2"/>
        <v>17.462677898999999</v>
      </c>
      <c r="E18">
        <f t="shared" si="3"/>
        <v>16.217641269000001</v>
      </c>
      <c r="F18">
        <f t="shared" si="0"/>
        <v>9.2860217309999982</v>
      </c>
      <c r="G18">
        <f t="shared" si="1"/>
        <v>86.230199588604208</v>
      </c>
    </row>
    <row r="19" spans="1:7" ht="16" customHeight="1">
      <c r="A19">
        <v>1974</v>
      </c>
      <c r="B19" s="1">
        <v>15</v>
      </c>
      <c r="C19" s="7">
        <v>38.7490436</v>
      </c>
      <c r="D19">
        <f t="shared" si="2"/>
        <v>18.840168334999998</v>
      </c>
      <c r="E19">
        <f t="shared" si="3"/>
        <v>17.462677898999999</v>
      </c>
      <c r="F19">
        <f t="shared" si="0"/>
        <v>21.286365701000001</v>
      </c>
      <c r="G19">
        <f t="shared" si="1"/>
        <v>453.10936475670928</v>
      </c>
    </row>
    <row r="20" spans="1:7" ht="16" customHeight="1">
      <c r="A20">
        <v>1975</v>
      </c>
      <c r="B20" s="1">
        <v>16</v>
      </c>
      <c r="C20" s="7">
        <v>33.688936200000001</v>
      </c>
      <c r="D20">
        <f t="shared" si="2"/>
        <v>20.167057696999997</v>
      </c>
      <c r="E20">
        <f t="shared" si="3"/>
        <v>18.840168334999998</v>
      </c>
      <c r="F20">
        <f t="shared" si="0"/>
        <v>14.848767865000003</v>
      </c>
      <c r="G20">
        <f t="shared" si="1"/>
        <v>220.48590710865673</v>
      </c>
    </row>
    <row r="21" spans="1:7" ht="16" customHeight="1">
      <c r="A21">
        <v>1976</v>
      </c>
      <c r="B21" s="1">
        <v>17</v>
      </c>
      <c r="C21" s="7">
        <v>33.054583899999997</v>
      </c>
      <c r="D21">
        <f t="shared" si="2"/>
        <v>21.487603535999995</v>
      </c>
      <c r="E21">
        <f t="shared" si="3"/>
        <v>20.167057696999997</v>
      </c>
      <c r="F21">
        <f t="shared" si="0"/>
        <v>12.887526203</v>
      </c>
      <c r="G21">
        <f t="shared" si="1"/>
        <v>166.08833163301159</v>
      </c>
    </row>
    <row r="22" spans="1:7" ht="16" customHeight="1">
      <c r="A22">
        <v>1977</v>
      </c>
      <c r="B22" s="1">
        <v>18</v>
      </c>
      <c r="C22" s="7">
        <v>30.586566900000001</v>
      </c>
      <c r="D22">
        <f t="shared" si="2"/>
        <v>22.783469204999992</v>
      </c>
      <c r="E22">
        <f t="shared" si="3"/>
        <v>21.487603535999995</v>
      </c>
      <c r="F22">
        <f t="shared" si="0"/>
        <v>9.0989633640000065</v>
      </c>
      <c r="G22">
        <f t="shared" si="1"/>
        <v>82.79113429941431</v>
      </c>
    </row>
    <row r="23" spans="1:7" ht="16" customHeight="1">
      <c r="A23">
        <v>1978</v>
      </c>
      <c r="B23" s="1">
        <v>19</v>
      </c>
      <c r="C23" s="7">
        <v>25.535836700000001</v>
      </c>
      <c r="D23">
        <f t="shared" si="2"/>
        <v>24.02882757199999</v>
      </c>
      <c r="E23">
        <f t="shared" si="3"/>
        <v>22.783469204999992</v>
      </c>
      <c r="F23">
        <f t="shared" si="0"/>
        <v>2.7523674950000085</v>
      </c>
      <c r="G23">
        <f t="shared" si="1"/>
        <v>7.575526827532622</v>
      </c>
    </row>
    <row r="24" spans="1:7" ht="16" customHeight="1">
      <c r="A24">
        <v>1979</v>
      </c>
      <c r="B24" s="1">
        <v>20</v>
      </c>
      <c r="C24" s="7">
        <v>31.148300200000001</v>
      </c>
      <c r="D24">
        <f t="shared" si="2"/>
        <v>25.330310573999988</v>
      </c>
      <c r="E24">
        <f t="shared" si="3"/>
        <v>24.02882757199999</v>
      </c>
      <c r="F24">
        <f t="shared" si="0"/>
        <v>7.1194726280000111</v>
      </c>
      <c r="G24">
        <f t="shared" si="1"/>
        <v>50.686890500841386</v>
      </c>
    </row>
    <row r="25" spans="1:7" ht="16" customHeight="1">
      <c r="A25">
        <v>1980</v>
      </c>
      <c r="B25" s="1">
        <v>21</v>
      </c>
      <c r="C25" s="7">
        <v>34.338461500000001</v>
      </c>
      <c r="D25">
        <f t="shared" si="2"/>
        <v>26.663695188999988</v>
      </c>
      <c r="E25">
        <f t="shared" si="3"/>
        <v>25.330310573999988</v>
      </c>
      <c r="F25">
        <f t="shared" si="0"/>
        <v>9.0081509260000132</v>
      </c>
      <c r="G25">
        <f t="shared" si="1"/>
        <v>81.146783105594892</v>
      </c>
    </row>
    <row r="26" spans="1:7" ht="16" customHeight="1">
      <c r="A26">
        <v>1981</v>
      </c>
      <c r="B26" s="1">
        <v>22</v>
      </c>
      <c r="C26" s="7">
        <v>34.5872508</v>
      </c>
      <c r="D26">
        <f t="shared" si="2"/>
        <v>27.999567696999986</v>
      </c>
      <c r="E26">
        <f t="shared" si="3"/>
        <v>26.663695188999988</v>
      </c>
      <c r="F26">
        <f t="shared" si="0"/>
        <v>7.9235556110000118</v>
      </c>
      <c r="G26">
        <f t="shared" si="1"/>
        <v>62.782733520609767</v>
      </c>
    </row>
    <row r="27" spans="1:7" ht="16" customHeight="1">
      <c r="A27">
        <v>1982</v>
      </c>
      <c r="B27" s="1">
        <v>23</v>
      </c>
      <c r="C27" s="7">
        <v>30.924856299999998</v>
      </c>
      <c r="D27">
        <f t="shared" si="2"/>
        <v>29.298816259999985</v>
      </c>
      <c r="E27">
        <f t="shared" si="3"/>
        <v>27.999567696999986</v>
      </c>
      <c r="F27">
        <f t="shared" si="0"/>
        <v>2.9252886030000127</v>
      </c>
      <c r="G27">
        <f t="shared" si="1"/>
        <v>8.5573134108417666</v>
      </c>
    </row>
    <row r="28" spans="1:7" ht="16" customHeight="1">
      <c r="A28">
        <v>1983</v>
      </c>
      <c r="B28" s="1">
        <v>24</v>
      </c>
      <c r="C28" s="7">
        <v>27.941806100000001</v>
      </c>
      <c r="D28">
        <f t="shared" si="2"/>
        <v>30.568234320999984</v>
      </c>
      <c r="E28">
        <f t="shared" si="3"/>
        <v>29.298816259999985</v>
      </c>
      <c r="F28">
        <f t="shared" si="0"/>
        <v>-1.3570101599999838</v>
      </c>
      <c r="G28">
        <f t="shared" si="1"/>
        <v>1.8414765743431816</v>
      </c>
    </row>
    <row r="29" spans="1:7" ht="16" customHeight="1">
      <c r="A29">
        <v>1984</v>
      </c>
      <c r="B29" s="1">
        <v>25</v>
      </c>
      <c r="C29" s="7">
        <v>25.710016199999998</v>
      </c>
      <c r="D29">
        <f t="shared" si="2"/>
        <v>31.815334482999983</v>
      </c>
      <c r="E29">
        <f t="shared" si="3"/>
        <v>30.568234320999984</v>
      </c>
      <c r="F29">
        <f t="shared" si="0"/>
        <v>-4.858218120999986</v>
      </c>
      <c r="G29">
        <f t="shared" si="1"/>
        <v>23.602283311212634</v>
      </c>
    </row>
    <row r="30" spans="1:7" ht="16" customHeight="1">
      <c r="A30">
        <v>1985</v>
      </c>
      <c r="B30" s="1">
        <v>26</v>
      </c>
      <c r="C30" s="7">
        <v>23.583932900000001</v>
      </c>
      <c r="D30">
        <f t="shared" si="2"/>
        <v>33.041173811999982</v>
      </c>
      <c r="E30">
        <f t="shared" si="3"/>
        <v>31.815334482999983</v>
      </c>
      <c r="F30">
        <f t="shared" si="0"/>
        <v>-8.2314015829999825</v>
      </c>
      <c r="G30">
        <f t="shared" si="1"/>
        <v>67.755972020614621</v>
      </c>
    </row>
    <row r="31" spans="1:7" ht="16" customHeight="1">
      <c r="A31">
        <v>1986</v>
      </c>
      <c r="B31" s="1">
        <v>27</v>
      </c>
      <c r="C31" s="7">
        <v>12.854757299999999</v>
      </c>
      <c r="D31">
        <f t="shared" si="2"/>
        <v>34.159721384999983</v>
      </c>
      <c r="E31">
        <f t="shared" si="3"/>
        <v>33.041173811999982</v>
      </c>
      <c r="F31">
        <f t="shared" si="0"/>
        <v>-20.186416511999983</v>
      </c>
      <c r="G31">
        <f t="shared" si="1"/>
        <v>407.49141159594558</v>
      </c>
    </row>
    <row r="32" spans="1:7" ht="16" customHeight="1">
      <c r="A32">
        <v>1987</v>
      </c>
      <c r="B32" s="1">
        <v>28</v>
      </c>
      <c r="C32" s="7">
        <v>14.2724747</v>
      </c>
      <c r="D32">
        <f t="shared" si="2"/>
        <v>35.292446131999988</v>
      </c>
      <c r="E32">
        <f t="shared" si="3"/>
        <v>34.159721384999983</v>
      </c>
      <c r="F32">
        <f t="shared" si="0"/>
        <v>-19.887246684999983</v>
      </c>
      <c r="G32">
        <f t="shared" si="1"/>
        <v>395.50258071004282</v>
      </c>
    </row>
    <row r="33" spans="1:16" ht="16" customHeight="1">
      <c r="A33">
        <v>1988</v>
      </c>
      <c r="B33" s="1">
        <v>29</v>
      </c>
      <c r="C33" s="7">
        <v>15.507867900000001</v>
      </c>
      <c r="D33">
        <f t="shared" si="2"/>
        <v>36.437524810999989</v>
      </c>
      <c r="E33">
        <f t="shared" si="3"/>
        <v>35.292446131999988</v>
      </c>
      <c r="F33">
        <f t="shared" si="0"/>
        <v>-19.784578231999987</v>
      </c>
      <c r="G33">
        <f t="shared" si="1"/>
        <v>391.4295358181277</v>
      </c>
    </row>
    <row r="34" spans="1:16" ht="16" customHeight="1">
      <c r="A34">
        <v>1989</v>
      </c>
      <c r="B34" s="1">
        <v>30</v>
      </c>
      <c r="C34" s="7">
        <v>18.6392633</v>
      </c>
      <c r="D34">
        <f t="shared" si="2"/>
        <v>37.613917443999988</v>
      </c>
      <c r="E34">
        <f t="shared" si="3"/>
        <v>36.437524810999989</v>
      </c>
      <c r="F34">
        <f t="shared" si="0"/>
        <v>-17.798261510999989</v>
      </c>
      <c r="G34">
        <f t="shared" si="1"/>
        <v>316.77811281394361</v>
      </c>
    </row>
    <row r="35" spans="1:16" ht="16" customHeight="1">
      <c r="A35">
        <v>1990</v>
      </c>
      <c r="B35" s="1">
        <v>31</v>
      </c>
      <c r="C35" s="7">
        <v>23.4436851</v>
      </c>
      <c r="D35">
        <f t="shared" si="2"/>
        <v>38.838354294999988</v>
      </c>
      <c r="E35">
        <f t="shared" si="3"/>
        <v>37.613917443999988</v>
      </c>
      <c r="F35">
        <f t="shared" si="0"/>
        <v>-14.170232343999988</v>
      </c>
      <c r="G35">
        <f t="shared" si="1"/>
        <v>200.7954846829434</v>
      </c>
    </row>
    <row r="36" spans="1:16" ht="16" customHeight="1">
      <c r="A36">
        <v>1991</v>
      </c>
      <c r="B36" s="1">
        <v>32</v>
      </c>
      <c r="C36" s="7">
        <v>29.117822199999999</v>
      </c>
      <c r="D36">
        <f t="shared" si="2"/>
        <v>40.119532516999989</v>
      </c>
      <c r="E36">
        <f t="shared" si="3"/>
        <v>38.838354294999988</v>
      </c>
      <c r="F36">
        <f t="shared" si="0"/>
        <v>-9.7205320949999887</v>
      </c>
      <c r="G36">
        <f t="shared" si="1"/>
        <v>94.488744209924874</v>
      </c>
    </row>
    <row r="37" spans="1:16" ht="16" customHeight="1">
      <c r="A37">
        <v>1992</v>
      </c>
      <c r="B37" s="1">
        <v>33</v>
      </c>
      <c r="C37" s="7">
        <v>25.319594299999999</v>
      </c>
      <c r="D37">
        <f t="shared" si="2"/>
        <v>41.362728459999992</v>
      </c>
      <c r="E37">
        <f t="shared" si="3"/>
        <v>40.119532516999989</v>
      </c>
      <c r="F37">
        <f t="shared" si="0"/>
        <v>-14.79993821699999</v>
      </c>
      <c r="G37">
        <f t="shared" si="1"/>
        <v>219.03817122701685</v>
      </c>
    </row>
    <row r="38" spans="1:16" ht="16" customHeight="1">
      <c r="A38">
        <v>1993</v>
      </c>
      <c r="B38" s="1">
        <v>34</v>
      </c>
      <c r="C38" s="7">
        <v>21.783877</v>
      </c>
      <c r="D38">
        <f t="shared" si="2"/>
        <v>42.570567229999995</v>
      </c>
      <c r="E38">
        <f t="shared" si="3"/>
        <v>41.362728459999992</v>
      </c>
      <c r="F38">
        <f t="shared" si="0"/>
        <v>-19.578851459999992</v>
      </c>
      <c r="G38">
        <f t="shared" si="1"/>
        <v>383.33142449274385</v>
      </c>
    </row>
    <row r="39" spans="1:16" ht="16" customHeight="1">
      <c r="A39">
        <v>1994</v>
      </c>
      <c r="B39" s="1">
        <v>35</v>
      </c>
      <c r="C39" s="7">
        <v>22.530725199999999</v>
      </c>
      <c r="D39">
        <f t="shared" si="2"/>
        <v>43.785874481999997</v>
      </c>
      <c r="E39">
        <f t="shared" si="3"/>
        <v>42.570567229999995</v>
      </c>
      <c r="F39">
        <f t="shared" si="0"/>
        <v>-20.039842029999996</v>
      </c>
      <c r="G39">
        <f t="shared" si="1"/>
        <v>401.59526858735433</v>
      </c>
    </row>
    <row r="40" spans="1:16" ht="16" customHeight="1">
      <c r="A40">
        <v>1995</v>
      </c>
      <c r="B40" s="1">
        <v>36</v>
      </c>
      <c r="C40" s="7">
        <v>26.194776000000001</v>
      </c>
      <c r="D40">
        <f t="shared" si="2"/>
        <v>45.037822241999997</v>
      </c>
      <c r="E40">
        <f t="shared" si="3"/>
        <v>43.785874481999997</v>
      </c>
      <c r="F40">
        <f t="shared" si="0"/>
        <v>-17.591098481999996</v>
      </c>
      <c r="G40">
        <f t="shared" si="1"/>
        <v>309.44674580342257</v>
      </c>
    </row>
    <row r="41" spans="1:16" ht="16" customHeight="1">
      <c r="A41">
        <v>1996</v>
      </c>
      <c r="B41" s="1">
        <v>37</v>
      </c>
      <c r="C41" s="7">
        <v>29.7604483</v>
      </c>
      <c r="D41">
        <f t="shared" si="2"/>
        <v>46.325426725</v>
      </c>
      <c r="E41">
        <f t="shared" si="3"/>
        <v>45.037822241999997</v>
      </c>
      <c r="F41">
        <f t="shared" si="0"/>
        <v>-15.277373941999997</v>
      </c>
      <c r="G41">
        <f t="shared" si="1"/>
        <v>233.39815456370053</v>
      </c>
    </row>
    <row r="42" spans="1:16" ht="16" customHeight="1">
      <c r="A42">
        <v>1997</v>
      </c>
      <c r="B42" s="1">
        <v>38</v>
      </c>
      <c r="C42" s="7">
        <v>30.9063114</v>
      </c>
      <c r="D42">
        <f t="shared" si="2"/>
        <v>47.624489838999999</v>
      </c>
      <c r="E42">
        <f t="shared" si="3"/>
        <v>46.325426725</v>
      </c>
      <c r="F42">
        <f t="shared" si="0"/>
        <v>-15.419115325</v>
      </c>
      <c r="G42">
        <f t="shared" si="1"/>
        <v>237.74911740564986</v>
      </c>
    </row>
    <row r="43" spans="1:16" ht="16" customHeight="1">
      <c r="A43">
        <v>1998</v>
      </c>
      <c r="B43" s="1">
        <v>39</v>
      </c>
      <c r="C43" s="7">
        <v>22.578354000000001</v>
      </c>
      <c r="D43">
        <f t="shared" si="2"/>
        <v>48.840273379000003</v>
      </c>
      <c r="E43">
        <f t="shared" si="3"/>
        <v>47.624489838999999</v>
      </c>
      <c r="F43">
        <f t="shared" si="0"/>
        <v>-25.046135838999998</v>
      </c>
      <c r="G43">
        <f t="shared" si="1"/>
        <v>627.30892046564009</v>
      </c>
    </row>
    <row r="44" spans="1:16" ht="16" customHeight="1">
      <c r="A44">
        <v>1999</v>
      </c>
      <c r="B44" s="1">
        <v>40</v>
      </c>
      <c r="C44" s="7">
        <v>28.150116499999999</v>
      </c>
      <c r="D44">
        <f t="shared" si="2"/>
        <v>50.111774544000006</v>
      </c>
      <c r="E44">
        <f t="shared" si="3"/>
        <v>48.840273379000003</v>
      </c>
      <c r="F44">
        <f t="shared" si="0"/>
        <v>-20.690156879000003</v>
      </c>
      <c r="G44">
        <f t="shared" si="1"/>
        <v>428.08259167763117</v>
      </c>
      <c r="M44" s="4"/>
      <c r="N44" s="4"/>
      <c r="O44" s="4"/>
      <c r="P44" s="4"/>
    </row>
    <row r="45" spans="1:16" ht="16" customHeight="1">
      <c r="A45">
        <v>2000</v>
      </c>
      <c r="B45" s="1">
        <v>41</v>
      </c>
      <c r="C45" s="7">
        <v>42.069718299999998</v>
      </c>
      <c r="D45">
        <f t="shared" si="2"/>
        <v>51.52247172700001</v>
      </c>
      <c r="E45">
        <f t="shared" si="3"/>
        <v>50.111774544000006</v>
      </c>
      <c r="F45">
        <f t="shared" si="0"/>
        <v>-8.0420562440000083</v>
      </c>
      <c r="G45">
        <f t="shared" si="1"/>
        <v>64.674668631659515</v>
      </c>
    </row>
    <row r="46" spans="1:16" ht="16" customHeight="1">
      <c r="A46">
        <v>2001</v>
      </c>
      <c r="B46" s="1">
        <v>42</v>
      </c>
      <c r="C46" s="7">
        <v>36.689304800000002</v>
      </c>
      <c r="D46">
        <f t="shared" si="2"/>
        <v>52.879364775000013</v>
      </c>
      <c r="E46">
        <f t="shared" si="3"/>
        <v>51.52247172700001</v>
      </c>
      <c r="F46">
        <f t="shared" si="0"/>
        <v>-14.833166927000008</v>
      </c>
      <c r="G46">
        <f t="shared" si="1"/>
        <v>220.02284108424686</v>
      </c>
    </row>
    <row r="47" spans="1:16" ht="16" customHeight="1">
      <c r="A47">
        <v>2002</v>
      </c>
      <c r="B47" s="1">
        <v>43</v>
      </c>
      <c r="C47" s="7">
        <v>35.504533100000003</v>
      </c>
      <c r="D47">
        <f t="shared" si="2"/>
        <v>54.224410106000015</v>
      </c>
      <c r="E47">
        <f t="shared" si="3"/>
        <v>52.879364775000013</v>
      </c>
      <c r="F47">
        <f t="shared" si="0"/>
        <v>-17.37483167500001</v>
      </c>
      <c r="G47">
        <f t="shared" si="1"/>
        <v>301.88477573458363</v>
      </c>
    </row>
    <row r="48" spans="1:16" ht="16" customHeight="1">
      <c r="A48">
        <v>2003</v>
      </c>
      <c r="B48" s="1">
        <v>44</v>
      </c>
      <c r="C48" s="7">
        <v>38.248829100000002</v>
      </c>
      <c r="D48">
        <f t="shared" si="2"/>
        <v>55.596898397000018</v>
      </c>
      <c r="E48">
        <f t="shared" si="3"/>
        <v>54.224410106000015</v>
      </c>
      <c r="F48">
        <f t="shared" si="0"/>
        <v>-15.975581006000013</v>
      </c>
      <c r="G48">
        <f t="shared" si="1"/>
        <v>255.21918847926838</v>
      </c>
    </row>
    <row r="49" spans="1:7" ht="16" customHeight="1">
      <c r="A49">
        <v>2004</v>
      </c>
      <c r="B49" s="1">
        <v>45</v>
      </c>
      <c r="C49" s="7">
        <v>40.053226500000001</v>
      </c>
      <c r="D49">
        <f t="shared" si="2"/>
        <v>56.987430662000023</v>
      </c>
      <c r="E49">
        <f t="shared" si="3"/>
        <v>55.596898397000018</v>
      </c>
      <c r="F49">
        <f t="shared" si="0"/>
        <v>-15.543671897000017</v>
      </c>
      <c r="G49">
        <f t="shared" si="1"/>
        <v>241.6057360415881</v>
      </c>
    </row>
    <row r="50" spans="1:7" ht="16" customHeight="1">
      <c r="A50">
        <v>2005</v>
      </c>
      <c r="B50" s="1">
        <v>46</v>
      </c>
      <c r="C50" s="7">
        <v>47.205193199999997</v>
      </c>
      <c r="D50">
        <f t="shared" si="2"/>
        <v>58.449482594000024</v>
      </c>
      <c r="E50">
        <f t="shared" si="3"/>
        <v>56.987430662000023</v>
      </c>
      <c r="F50">
        <f t="shared" si="0"/>
        <v>-9.7822374620000261</v>
      </c>
      <c r="G50">
        <f t="shared" si="1"/>
        <v>95.692169762956709</v>
      </c>
    </row>
    <row r="51" spans="1:7" ht="16" customHeight="1">
      <c r="A51">
        <v>2006</v>
      </c>
      <c r="B51" s="1">
        <v>47</v>
      </c>
      <c r="C51" s="7">
        <v>48.810688200000001</v>
      </c>
      <c r="D51">
        <f t="shared" si="2"/>
        <v>59.927589476000023</v>
      </c>
      <c r="E51">
        <f t="shared" si="3"/>
        <v>58.449482594000024</v>
      </c>
      <c r="F51">
        <f t="shared" si="0"/>
        <v>-9.6387943940000227</v>
      </c>
      <c r="G51">
        <f t="shared" si="1"/>
        <v>92.906357369806258</v>
      </c>
    </row>
    <row r="52" spans="1:7" ht="16" customHeight="1">
      <c r="A52">
        <v>2007</v>
      </c>
      <c r="B52" s="1">
        <v>48</v>
      </c>
      <c r="C52" s="7">
        <v>47.068163499999997</v>
      </c>
      <c r="D52">
        <f t="shared" si="2"/>
        <v>61.388271111000023</v>
      </c>
      <c r="E52">
        <f t="shared" si="3"/>
        <v>59.927589476000023</v>
      </c>
      <c r="F52">
        <f t="shared" si="0"/>
        <v>-12.859425976000026</v>
      </c>
      <c r="G52">
        <f t="shared" si="1"/>
        <v>165.36483643222422</v>
      </c>
    </row>
    <row r="53" spans="1:7" ht="16" customHeight="1">
      <c r="A53">
        <v>2008</v>
      </c>
      <c r="B53" s="1">
        <v>49</v>
      </c>
      <c r="C53" s="7">
        <v>47.973345100000003</v>
      </c>
      <c r="D53">
        <f t="shared" si="2"/>
        <v>62.858004562000026</v>
      </c>
      <c r="E53">
        <f t="shared" si="3"/>
        <v>61.388271111000023</v>
      </c>
      <c r="F53">
        <f t="shared" si="0"/>
        <v>-13.41492601100002</v>
      </c>
      <c r="G53">
        <f t="shared" si="1"/>
        <v>179.96023988060492</v>
      </c>
    </row>
    <row r="54" spans="1:7" ht="16" customHeight="1">
      <c r="A54">
        <v>2009</v>
      </c>
      <c r="B54" s="1">
        <v>50</v>
      </c>
      <c r="C54" s="7">
        <v>35.371650600000002</v>
      </c>
      <c r="D54">
        <f t="shared" si="2"/>
        <v>64.201721068000026</v>
      </c>
      <c r="E54">
        <f t="shared" si="3"/>
        <v>62.858004562000026</v>
      </c>
      <c r="F54">
        <f t="shared" si="0"/>
        <v>-27.486353962000024</v>
      </c>
      <c r="G54">
        <f t="shared" si="1"/>
        <v>755.49965412435438</v>
      </c>
    </row>
    <row r="55" spans="1:7" ht="16" customHeight="1">
      <c r="A55">
        <v>2010</v>
      </c>
      <c r="B55" s="1">
        <v>51</v>
      </c>
      <c r="C55" s="7">
        <v>38.444547800000002</v>
      </c>
      <c r="D55">
        <f t="shared" si="2"/>
        <v>65.576166546000024</v>
      </c>
      <c r="E55">
        <f t="shared" si="3"/>
        <v>64.201721068000026</v>
      </c>
      <c r="F55">
        <f t="shared" si="0"/>
        <v>-25.757173268000024</v>
      </c>
      <c r="G55">
        <f t="shared" si="1"/>
        <v>663.43197475777504</v>
      </c>
    </row>
    <row r="56" spans="1:7" ht="16" customHeight="1">
      <c r="A56">
        <v>2011</v>
      </c>
      <c r="B56" s="1">
        <v>52</v>
      </c>
      <c r="C56" s="7">
        <v>38.7869539</v>
      </c>
      <c r="D56">
        <f t="shared" si="2"/>
        <v>66.954036085000013</v>
      </c>
      <c r="E56">
        <f t="shared" si="3"/>
        <v>65.576166546000024</v>
      </c>
      <c r="F56">
        <f t="shared" si="0"/>
        <v>-26.789212646000024</v>
      </c>
      <c r="G56">
        <f t="shared" si="1"/>
        <v>717.66191419260758</v>
      </c>
    </row>
    <row r="57" spans="1:7" ht="16" customHeight="1">
      <c r="A57">
        <v>2012</v>
      </c>
      <c r="B57" s="1">
        <v>53</v>
      </c>
      <c r="C57" s="7">
        <v>36.890547599999998</v>
      </c>
      <c r="D57">
        <f t="shared" si="2"/>
        <v>68.312941561000002</v>
      </c>
      <c r="E57">
        <f t="shared" si="3"/>
        <v>66.954036085000013</v>
      </c>
      <c r="F57">
        <f t="shared" si="0"/>
        <v>-30.063488485000015</v>
      </c>
      <c r="G57">
        <f t="shared" si="1"/>
        <v>903.81333988772849</v>
      </c>
    </row>
    <row r="58" spans="1:7" ht="16" customHeight="1">
      <c r="A58">
        <v>2013</v>
      </c>
      <c r="B58" s="1">
        <v>54</v>
      </c>
      <c r="C58" s="7">
        <v>33.2098978</v>
      </c>
      <c r="D58">
        <f t="shared" si="2"/>
        <v>69.635040539000002</v>
      </c>
      <c r="E58">
        <f t="shared" si="3"/>
        <v>68.312941561000002</v>
      </c>
      <c r="F58">
        <f t="shared" si="0"/>
        <v>-35.103043761000002</v>
      </c>
      <c r="G58">
        <f t="shared" si="1"/>
        <v>1232.2236812866811</v>
      </c>
    </row>
    <row r="59" spans="1:7" ht="16" customHeight="1">
      <c r="A59">
        <v>2014</v>
      </c>
      <c r="B59" s="1">
        <v>55</v>
      </c>
      <c r="C59" s="7">
        <v>30.219117399999998</v>
      </c>
      <c r="D59">
        <f t="shared" si="2"/>
        <v>70.927231712999998</v>
      </c>
      <c r="E59">
        <f t="shared" si="3"/>
        <v>69.635040539000002</v>
      </c>
      <c r="F59">
        <f t="shared" si="0"/>
        <v>-39.415923139</v>
      </c>
      <c r="G59">
        <f t="shared" si="1"/>
        <v>1553.6149968995555</v>
      </c>
    </row>
    <row r="60" spans="1:7" ht="16" customHeight="1">
      <c r="A60">
        <v>2015</v>
      </c>
      <c r="B60" s="1">
        <v>56</v>
      </c>
      <c r="C60" s="7">
        <v>23.1717783</v>
      </c>
      <c r="D60">
        <f t="shared" si="2"/>
        <v>72.148949495999986</v>
      </c>
      <c r="E60">
        <f t="shared" si="3"/>
        <v>70.927231712999998</v>
      </c>
      <c r="F60">
        <f t="shared" si="0"/>
        <v>-47.755453412999998</v>
      </c>
      <c r="G60">
        <f t="shared" si="1"/>
        <v>2280.5833306812133</v>
      </c>
    </row>
    <row r="61" spans="1:7" ht="16" customHeight="1">
      <c r="A61">
        <v>2016</v>
      </c>
      <c r="B61" s="1">
        <v>57</v>
      </c>
      <c r="C61" s="7">
        <v>20.860010599999999</v>
      </c>
      <c r="D61">
        <f t="shared" si="2"/>
        <v>73.347549601999987</v>
      </c>
      <c r="E61">
        <f t="shared" si="3"/>
        <v>72.148949495999986</v>
      </c>
      <c r="F61">
        <f t="shared" si="0"/>
        <v>-51.288938895999991</v>
      </c>
      <c r="G61">
        <f t="shared" si="1"/>
        <v>2630.5552530776208</v>
      </c>
    </row>
    <row r="62" spans="1:7" ht="16" customHeight="1">
      <c r="A62">
        <v>2017</v>
      </c>
      <c r="B62" s="1">
        <v>58</v>
      </c>
      <c r="C62" s="7">
        <v>22.638886899999999</v>
      </c>
      <c r="D62">
        <f>$K$2*C62+(1-$K$2+D61)</f>
        <v>74.563938470999986</v>
      </c>
      <c r="E62">
        <f t="shared" si="3"/>
        <v>73.347549601999987</v>
      </c>
      <c r="F62">
        <f t="shared" si="0"/>
        <v>-50.708662701999984</v>
      </c>
      <c r="G62">
        <f t="shared" si="1"/>
        <v>2571.3684730252044</v>
      </c>
    </row>
    <row r="63" spans="1:7">
      <c r="A63" s="8">
        <v>2018</v>
      </c>
      <c r="B63" s="1">
        <v>59</v>
      </c>
      <c r="C63" s="8"/>
      <c r="E63">
        <f>D62</f>
        <v>74.563938470999986</v>
      </c>
    </row>
    <row r="64" spans="1:7">
      <c r="A64" s="8">
        <v>2019</v>
      </c>
      <c r="B64" s="1">
        <v>60</v>
      </c>
      <c r="C64" s="8"/>
      <c r="D64" s="8"/>
      <c r="E64" s="8">
        <v>74.563938470999986</v>
      </c>
    </row>
    <row r="65" spans="1:5">
      <c r="A65" s="8">
        <v>2020</v>
      </c>
      <c r="B65" s="1">
        <v>61</v>
      </c>
      <c r="C65" s="8"/>
      <c r="D65" s="8"/>
      <c r="E65" s="8">
        <v>74.563938470999986</v>
      </c>
    </row>
    <row r="66" spans="1:5">
      <c r="A66" s="8">
        <v>2021</v>
      </c>
      <c r="B66" s="1">
        <v>62</v>
      </c>
      <c r="C66" s="8"/>
      <c r="D66" s="8"/>
      <c r="E66" s="8">
        <v>74.563938470999986</v>
      </c>
    </row>
    <row r="67" spans="1:5">
      <c r="A67" s="8">
        <v>2022</v>
      </c>
      <c r="B67" s="1">
        <v>63</v>
      </c>
      <c r="C67" s="8"/>
      <c r="D67" s="8"/>
      <c r="E67" s="8">
        <v>74.563938470999986</v>
      </c>
    </row>
  </sheetData>
  <phoneticPr fontId="17" type="noConversion"/>
  <pageMargins left="0.75" right="0.75" top="1" bottom="1" header="0.5" footer="0.5"/>
  <pageSetup orientation="portrait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7FB9-3F64-F841-8C44-138D801602A8}">
  <dimension ref="A1:L76"/>
  <sheetViews>
    <sheetView zoomScale="140" zoomScaleNormal="140" workbookViewId="0">
      <selection activeCell="K9" sqref="K9"/>
    </sheetView>
  </sheetViews>
  <sheetFormatPr baseColWidth="10" defaultRowHeight="13"/>
  <cols>
    <col min="3" max="3" width="12" bestFit="1" customWidth="1"/>
    <col min="8" max="8" width="18.83203125" bestFit="1" customWidth="1"/>
    <col min="9" max="9" width="13.83203125" bestFit="1" customWidth="1"/>
  </cols>
  <sheetData>
    <row r="1" spans="1:12" ht="14">
      <c r="A1" s="9" t="s">
        <v>4</v>
      </c>
      <c r="B1" s="9" t="s">
        <v>5</v>
      </c>
      <c r="C1" s="9" t="s">
        <v>6</v>
      </c>
      <c r="D1" s="9" t="s">
        <v>2</v>
      </c>
      <c r="E1" s="9" t="s">
        <v>9</v>
      </c>
      <c r="F1" s="9" t="s">
        <v>3</v>
      </c>
      <c r="G1" s="9" t="s">
        <v>125</v>
      </c>
      <c r="H1" s="9" t="s">
        <v>126</v>
      </c>
      <c r="K1" t="s">
        <v>116</v>
      </c>
      <c r="L1">
        <v>0.1</v>
      </c>
    </row>
    <row r="2" spans="1:12" ht="23">
      <c r="A2" s="10"/>
      <c r="B2" s="11" t="s">
        <v>1</v>
      </c>
      <c r="C2" s="11" t="s">
        <v>7</v>
      </c>
      <c r="D2" s="12" t="s">
        <v>8</v>
      </c>
      <c r="E2" s="12" t="s">
        <v>11</v>
      </c>
      <c r="F2" s="12" t="s">
        <v>10</v>
      </c>
      <c r="K2" t="s">
        <v>121</v>
      </c>
      <c r="L2">
        <v>0.05</v>
      </c>
    </row>
    <row r="3" spans="1:12">
      <c r="B3">
        <v>0</v>
      </c>
      <c r="D3">
        <v>10</v>
      </c>
      <c r="E3">
        <v>0.15</v>
      </c>
      <c r="I3" t="s">
        <v>118</v>
      </c>
    </row>
    <row r="4" spans="1:12" ht="14">
      <c r="A4">
        <v>1960</v>
      </c>
      <c r="B4">
        <v>1</v>
      </c>
      <c r="C4" s="15">
        <v>10.276477</v>
      </c>
      <c r="D4">
        <f>$L$1*C4+(1-$L$1)*(D3+E3)</f>
        <v>10.162647699999999</v>
      </c>
      <c r="E4">
        <f>$L$2*(D4-D3)+(1-$L$2)*E3</f>
        <v>0.15063238499999995</v>
      </c>
      <c r="F4">
        <f>D3+E3</f>
        <v>10.15</v>
      </c>
      <c r="G4" s="16">
        <f>C4-F4</f>
        <v>0.12647699999999951</v>
      </c>
      <c r="H4" s="25">
        <f>G4^2</f>
        <v>1.5996431528999874E-2</v>
      </c>
      <c r="I4" s="16">
        <f>AVERAGE(H4:H61)</f>
        <v>0.18881081346418765</v>
      </c>
    </row>
    <row r="5" spans="1:12" ht="14">
      <c r="A5">
        <v>1961</v>
      </c>
      <c r="B5">
        <v>2</v>
      </c>
      <c r="C5" s="15">
        <v>10.483000000000001</v>
      </c>
      <c r="D5">
        <f t="shared" ref="D5:D61" si="0">$L$1*C5+(1-$L$1)*(D4+E4)</f>
        <v>10.330252076499999</v>
      </c>
      <c r="E5">
        <f t="shared" ref="E5:E60" si="1">$L$2*(D5-D4)+(1-$L$2)*E4</f>
        <v>0.15148098457499995</v>
      </c>
      <c r="F5">
        <f>D4+E4</f>
        <v>10.313280084999999</v>
      </c>
      <c r="G5" s="16">
        <f t="shared" ref="G5:G61" si="2">C5-F5</f>
        <v>0.16971991500000172</v>
      </c>
      <c r="H5" s="25">
        <f t="shared" ref="H5:H61" si="3">G5^2</f>
        <v>2.880484954760781E-2</v>
      </c>
      <c r="I5" s="16"/>
    </row>
    <row r="6" spans="1:12" ht="14">
      <c r="A6">
        <v>1962</v>
      </c>
      <c r="B6">
        <v>3</v>
      </c>
      <c r="C6" s="15">
        <v>10.742000000000001</v>
      </c>
      <c r="D6">
        <f t="shared" si="0"/>
        <v>10.507759754967498</v>
      </c>
      <c r="E6">
        <f t="shared" si="1"/>
        <v>0.15278231926962493</v>
      </c>
      <c r="F6">
        <f t="shared" ref="F6:F61" si="4">D5+E5</f>
        <v>10.481733061074999</v>
      </c>
      <c r="G6" s="16">
        <f t="shared" si="2"/>
        <v>0.26026693892500141</v>
      </c>
      <c r="H6" s="25">
        <f t="shared" si="3"/>
        <v>6.7738879497390408E-2</v>
      </c>
      <c r="I6" s="16"/>
    </row>
    <row r="7" spans="1:12" ht="14">
      <c r="A7">
        <v>1963</v>
      </c>
      <c r="B7">
        <v>4</v>
      </c>
      <c r="C7" s="15">
        <v>10.95</v>
      </c>
      <c r="D7">
        <f t="shared" si="0"/>
        <v>10.689487866813412</v>
      </c>
      <c r="E7">
        <f t="shared" si="1"/>
        <v>0.15422960889843937</v>
      </c>
      <c r="F7">
        <f t="shared" si="4"/>
        <v>10.660542074237123</v>
      </c>
      <c r="G7" s="16">
        <f t="shared" si="2"/>
        <v>0.28945792576287666</v>
      </c>
      <c r="H7" s="25">
        <f t="shared" si="3"/>
        <v>8.3785890786947009E-2</v>
      </c>
      <c r="I7" s="16"/>
    </row>
    <row r="8" spans="1:12" ht="14">
      <c r="A8">
        <v>1964</v>
      </c>
      <c r="B8">
        <v>5</v>
      </c>
      <c r="C8" s="15">
        <v>11.167</v>
      </c>
      <c r="D8">
        <f t="shared" si="0"/>
        <v>10.876045728140667</v>
      </c>
      <c r="E8">
        <f t="shared" si="1"/>
        <v>0.15584602151988017</v>
      </c>
      <c r="F8">
        <f t="shared" si="4"/>
        <v>10.843717475711852</v>
      </c>
      <c r="G8" s="16">
        <f t="shared" si="2"/>
        <v>0.32328252428814785</v>
      </c>
      <c r="H8" s="25">
        <f t="shared" si="3"/>
        <v>0.10451159051011691</v>
      </c>
      <c r="I8" s="16"/>
    </row>
    <row r="9" spans="1:12" ht="14">
      <c r="A9">
        <v>1965</v>
      </c>
      <c r="B9">
        <v>6</v>
      </c>
      <c r="C9" s="15">
        <v>11.388</v>
      </c>
      <c r="D9">
        <f t="shared" si="0"/>
        <v>11.067502574694492</v>
      </c>
      <c r="E9">
        <f t="shared" si="1"/>
        <v>0.15762656277157738</v>
      </c>
      <c r="F9">
        <f t="shared" si="4"/>
        <v>11.031891749660547</v>
      </c>
      <c r="G9" s="16">
        <f t="shared" si="2"/>
        <v>0.35610825033945304</v>
      </c>
      <c r="H9" s="25">
        <f t="shared" si="3"/>
        <v>0.12681308595982654</v>
      </c>
      <c r="I9" s="16"/>
    </row>
    <row r="10" spans="1:12" ht="14">
      <c r="A10">
        <v>1966</v>
      </c>
      <c r="B10">
        <v>7</v>
      </c>
      <c r="C10" s="15">
        <v>11.651</v>
      </c>
      <c r="D10">
        <f t="shared" si="0"/>
        <v>11.267716223719464</v>
      </c>
      <c r="E10">
        <f t="shared" si="1"/>
        <v>0.15975591708424713</v>
      </c>
      <c r="F10">
        <f t="shared" si="4"/>
        <v>11.22512913746607</v>
      </c>
      <c r="G10" s="16">
        <f t="shared" si="2"/>
        <v>0.42587086253393025</v>
      </c>
      <c r="H10" s="25">
        <f t="shared" si="3"/>
        <v>0.18136599155539371</v>
      </c>
      <c r="I10" s="16"/>
    </row>
    <row r="11" spans="1:12" ht="14">
      <c r="A11">
        <v>1967</v>
      </c>
      <c r="B11">
        <v>8</v>
      </c>
      <c r="C11" s="15">
        <v>11.798999999999999</v>
      </c>
      <c r="D11">
        <f t="shared" si="0"/>
        <v>11.46462492672334</v>
      </c>
      <c r="E11">
        <f t="shared" si="1"/>
        <v>0.16161355638022859</v>
      </c>
      <c r="F11">
        <f t="shared" si="4"/>
        <v>11.427472140803712</v>
      </c>
      <c r="G11" s="16">
        <f t="shared" si="2"/>
        <v>0.37152785919628784</v>
      </c>
      <c r="H11" s="25">
        <f t="shared" si="3"/>
        <v>0.13803295015897668</v>
      </c>
      <c r="I11" s="16"/>
    </row>
    <row r="12" spans="1:12" ht="14">
      <c r="A12">
        <v>1968</v>
      </c>
      <c r="B12">
        <v>9</v>
      </c>
      <c r="C12" s="15">
        <v>12.009</v>
      </c>
      <c r="D12">
        <f t="shared" si="0"/>
        <v>11.664514634793212</v>
      </c>
      <c r="E12">
        <f t="shared" si="1"/>
        <v>0.16352736396471074</v>
      </c>
      <c r="F12">
        <f t="shared" si="4"/>
        <v>11.626238483103569</v>
      </c>
      <c r="G12" s="16">
        <f t="shared" si="2"/>
        <v>0.38276151689643179</v>
      </c>
      <c r="H12" s="25">
        <f t="shared" si="3"/>
        <v>0.14650637881685744</v>
      </c>
      <c r="I12" s="16"/>
    </row>
    <row r="13" spans="1:12" ht="14">
      <c r="A13">
        <v>1969</v>
      </c>
      <c r="B13">
        <v>10</v>
      </c>
      <c r="C13" s="15">
        <v>12.263</v>
      </c>
      <c r="D13">
        <f t="shared" si="0"/>
        <v>11.871537798882132</v>
      </c>
      <c r="E13">
        <f t="shared" si="1"/>
        <v>0.16570215397092117</v>
      </c>
      <c r="F13">
        <f t="shared" si="4"/>
        <v>11.828041998757923</v>
      </c>
      <c r="G13" s="16">
        <f t="shared" si="2"/>
        <v>0.43495800124207662</v>
      </c>
      <c r="H13" s="25">
        <f t="shared" si="3"/>
        <v>0.18918846284450233</v>
      </c>
      <c r="I13" s="16"/>
    </row>
    <row r="14" spans="1:12" ht="14">
      <c r="A14">
        <v>1970</v>
      </c>
      <c r="B14">
        <v>11</v>
      </c>
      <c r="C14" s="15">
        <v>12.507</v>
      </c>
      <c r="D14">
        <f t="shared" si="0"/>
        <v>12.084215957567748</v>
      </c>
      <c r="E14">
        <f t="shared" si="1"/>
        <v>0.16805095420665592</v>
      </c>
      <c r="F14">
        <f t="shared" si="4"/>
        <v>12.037239952853053</v>
      </c>
      <c r="G14" s="16">
        <f t="shared" si="2"/>
        <v>0.46976004714694675</v>
      </c>
      <c r="H14" s="25">
        <f t="shared" si="3"/>
        <v>0.22067450189550164</v>
      </c>
      <c r="I14" s="16"/>
    </row>
    <row r="15" spans="1:12" ht="14">
      <c r="A15">
        <v>1971</v>
      </c>
      <c r="B15">
        <v>12</v>
      </c>
      <c r="C15" s="15">
        <v>12.936999999999999</v>
      </c>
      <c r="D15">
        <f t="shared" si="0"/>
        <v>12.320740220596964</v>
      </c>
      <c r="E15">
        <f t="shared" si="1"/>
        <v>0.17147461964778388</v>
      </c>
      <c r="F15">
        <f t="shared" si="4"/>
        <v>12.252266911774404</v>
      </c>
      <c r="G15" s="16">
        <f t="shared" si="2"/>
        <v>0.68473308822559531</v>
      </c>
      <c r="H15" s="25">
        <f t="shared" si="3"/>
        <v>0.46885940211096089</v>
      </c>
      <c r="I15" s="16"/>
    </row>
    <row r="16" spans="1:12" ht="14">
      <c r="A16">
        <v>1972</v>
      </c>
      <c r="B16">
        <v>13</v>
      </c>
      <c r="C16" s="15">
        <v>13.177</v>
      </c>
      <c r="D16">
        <f t="shared" si="0"/>
        <v>12.560693356220273</v>
      </c>
      <c r="E16">
        <f t="shared" si="1"/>
        <v>0.17489854544656017</v>
      </c>
      <c r="F16">
        <f t="shared" si="4"/>
        <v>12.492214840244747</v>
      </c>
      <c r="G16" s="16">
        <f t="shared" si="2"/>
        <v>0.68478515975525234</v>
      </c>
      <c r="H16" s="25">
        <f t="shared" si="3"/>
        <v>0.46893071502102646</v>
      </c>
      <c r="I16" s="16"/>
    </row>
    <row r="17" spans="1:9" ht="14">
      <c r="A17">
        <v>1973</v>
      </c>
      <c r="B17">
        <v>14</v>
      </c>
      <c r="C17" s="15">
        <v>13.38</v>
      </c>
      <c r="D17">
        <f t="shared" si="0"/>
        <v>12.800032711500151</v>
      </c>
      <c r="E17">
        <f t="shared" si="1"/>
        <v>0.17812058593822605</v>
      </c>
      <c r="F17">
        <f t="shared" si="4"/>
        <v>12.735591901666833</v>
      </c>
      <c r="G17" s="16">
        <f t="shared" si="2"/>
        <v>0.6444080983331677</v>
      </c>
      <c r="H17" s="25">
        <f t="shared" si="3"/>
        <v>0.41526179719736955</v>
      </c>
      <c r="I17" s="16"/>
    </row>
    <row r="18" spans="1:9" ht="14">
      <c r="A18">
        <v>1974</v>
      </c>
      <c r="B18">
        <v>15</v>
      </c>
      <c r="C18" s="15">
        <v>13.723000000000001</v>
      </c>
      <c r="D18">
        <f t="shared" si="0"/>
        <v>13.05263796769454</v>
      </c>
      <c r="E18">
        <f t="shared" si="1"/>
        <v>0.1818448194510342</v>
      </c>
      <c r="F18">
        <f t="shared" si="4"/>
        <v>12.978153297438377</v>
      </c>
      <c r="G18" s="16">
        <f t="shared" si="2"/>
        <v>0.74484670256162389</v>
      </c>
      <c r="H18" s="25">
        <f t="shared" si="3"/>
        <v>0.55479661031692418</v>
      </c>
      <c r="I18" s="16"/>
    </row>
    <row r="19" spans="1:9" ht="14">
      <c r="A19">
        <v>1975</v>
      </c>
      <c r="B19">
        <v>16</v>
      </c>
      <c r="C19" s="15">
        <v>13.893000000000001</v>
      </c>
      <c r="D19">
        <f t="shared" si="0"/>
        <v>13.300334508431018</v>
      </c>
      <c r="E19">
        <f t="shared" si="1"/>
        <v>0.18513740551530636</v>
      </c>
      <c r="F19">
        <f t="shared" si="4"/>
        <v>13.234482787145575</v>
      </c>
      <c r="G19" s="16">
        <f t="shared" si="2"/>
        <v>0.65851721285442544</v>
      </c>
      <c r="H19" s="25">
        <f t="shared" si="3"/>
        <v>0.43364491962556068</v>
      </c>
      <c r="I19" s="16"/>
    </row>
    <row r="20" spans="1:9" ht="14">
      <c r="A20">
        <v>1976</v>
      </c>
      <c r="B20">
        <v>17</v>
      </c>
      <c r="C20" s="15">
        <v>14.032999999999999</v>
      </c>
      <c r="D20">
        <f t="shared" si="0"/>
        <v>13.540224722551692</v>
      </c>
      <c r="E20">
        <f t="shared" si="1"/>
        <v>0.18787504594557472</v>
      </c>
      <c r="F20">
        <f t="shared" si="4"/>
        <v>13.485471913946323</v>
      </c>
      <c r="G20" s="16">
        <f t="shared" si="2"/>
        <v>0.54752808605367598</v>
      </c>
      <c r="H20" s="25">
        <f t="shared" si="3"/>
        <v>0.29978700501760158</v>
      </c>
      <c r="I20" s="16"/>
    </row>
    <row r="21" spans="1:9" ht="14">
      <c r="A21">
        <v>1977</v>
      </c>
      <c r="B21">
        <v>18</v>
      </c>
      <c r="C21" s="15">
        <v>14.192</v>
      </c>
      <c r="D21">
        <f t="shared" si="0"/>
        <v>13.77448979164754</v>
      </c>
      <c r="E21">
        <f t="shared" si="1"/>
        <v>0.19019454710308839</v>
      </c>
      <c r="F21">
        <f t="shared" si="4"/>
        <v>13.728099768497266</v>
      </c>
      <c r="G21" s="16">
        <f t="shared" si="2"/>
        <v>0.46390023150273407</v>
      </c>
      <c r="H21" s="25">
        <f t="shared" si="3"/>
        <v>0.21520342478829027</v>
      </c>
      <c r="I21" s="16"/>
    </row>
    <row r="22" spans="1:9" ht="14">
      <c r="A22">
        <v>1978</v>
      </c>
      <c r="B22">
        <v>19</v>
      </c>
      <c r="C22" s="15">
        <v>14.358000000000001</v>
      </c>
      <c r="D22">
        <f t="shared" si="0"/>
        <v>14.004015904875565</v>
      </c>
      <c r="E22">
        <f t="shared" si="1"/>
        <v>0.19216112540933525</v>
      </c>
      <c r="F22">
        <f t="shared" si="4"/>
        <v>13.964684338750628</v>
      </c>
      <c r="G22" s="16">
        <f t="shared" si="2"/>
        <v>0.39331566124937289</v>
      </c>
      <c r="H22" s="25">
        <f t="shared" si="3"/>
        <v>0.15469720938403145</v>
      </c>
      <c r="I22" s="16"/>
    </row>
    <row r="23" spans="1:9" ht="14">
      <c r="A23">
        <v>1979</v>
      </c>
      <c r="B23">
        <v>20</v>
      </c>
      <c r="C23" s="15">
        <v>14.513999999999999</v>
      </c>
      <c r="D23">
        <f t="shared" si="0"/>
        <v>14.227959327256411</v>
      </c>
      <c r="E23">
        <f t="shared" si="1"/>
        <v>0.19375024025791074</v>
      </c>
      <c r="F23">
        <f t="shared" si="4"/>
        <v>14.1961770302849</v>
      </c>
      <c r="G23" s="16">
        <f t="shared" si="2"/>
        <v>0.31782296971509894</v>
      </c>
      <c r="H23" s="25">
        <f t="shared" si="3"/>
        <v>0.10101144007852469</v>
      </c>
      <c r="I23" s="16"/>
    </row>
    <row r="24" spans="1:9" ht="14">
      <c r="A24">
        <v>1980</v>
      </c>
      <c r="B24">
        <v>21</v>
      </c>
      <c r="C24" s="15">
        <v>14.692</v>
      </c>
      <c r="D24">
        <f t="shared" si="0"/>
        <v>14.44873861076289</v>
      </c>
      <c r="E24">
        <f t="shared" si="1"/>
        <v>0.19510169242033915</v>
      </c>
      <c r="F24">
        <f t="shared" si="4"/>
        <v>14.421709567514322</v>
      </c>
      <c r="G24" s="16">
        <f t="shared" si="2"/>
        <v>0.27029043248567852</v>
      </c>
      <c r="H24" s="25">
        <f t="shared" si="3"/>
        <v>7.3056917893295145E-2</v>
      </c>
      <c r="I24" s="16"/>
    </row>
    <row r="25" spans="1:9" ht="14">
      <c r="A25">
        <v>1981</v>
      </c>
      <c r="B25">
        <v>22</v>
      </c>
      <c r="C25" s="15">
        <v>14.927</v>
      </c>
      <c r="D25">
        <f t="shared" si="0"/>
        <v>14.672156272864907</v>
      </c>
      <c r="E25">
        <f t="shared" si="1"/>
        <v>0.19651749090442305</v>
      </c>
      <c r="F25">
        <f t="shared" si="4"/>
        <v>14.643840303183229</v>
      </c>
      <c r="G25" s="16">
        <f t="shared" si="2"/>
        <v>0.28315969681677089</v>
      </c>
      <c r="H25" s="25">
        <f t="shared" si="3"/>
        <v>8.0179413901365612E-2</v>
      </c>
      <c r="I25" s="16"/>
    </row>
    <row r="26" spans="1:9" ht="14">
      <c r="A26">
        <v>1982</v>
      </c>
      <c r="B26">
        <v>23</v>
      </c>
      <c r="C26" s="15">
        <v>15.178000000000001</v>
      </c>
      <c r="D26">
        <f t="shared" si="0"/>
        <v>14.899606387392396</v>
      </c>
      <c r="E26">
        <f t="shared" si="1"/>
        <v>0.19806412208557633</v>
      </c>
      <c r="F26">
        <f t="shared" si="4"/>
        <v>14.86867376376933</v>
      </c>
      <c r="G26" s="16">
        <f t="shared" si="2"/>
        <v>0.30932623623067101</v>
      </c>
      <c r="H26" s="25">
        <f t="shared" si="3"/>
        <v>9.5682720420632889E-2</v>
      </c>
      <c r="I26" s="16"/>
    </row>
    <row r="27" spans="1:9" ht="14">
      <c r="A27">
        <v>1983</v>
      </c>
      <c r="B27">
        <v>24</v>
      </c>
      <c r="C27" s="15">
        <v>15.369</v>
      </c>
      <c r="D27">
        <f t="shared" si="0"/>
        <v>15.124803458530174</v>
      </c>
      <c r="E27">
        <f t="shared" si="1"/>
        <v>0.19942076953818641</v>
      </c>
      <c r="F27">
        <f t="shared" si="4"/>
        <v>15.097670509477972</v>
      </c>
      <c r="G27" s="16">
        <f t="shared" si="2"/>
        <v>0.27132949052202804</v>
      </c>
      <c r="H27" s="25">
        <f t="shared" si="3"/>
        <v>7.3619692426943301E-2</v>
      </c>
      <c r="I27" s="16"/>
    </row>
    <row r="28" spans="1:9" ht="14">
      <c r="A28">
        <v>1984</v>
      </c>
      <c r="B28">
        <v>25</v>
      </c>
      <c r="C28" s="15">
        <v>15.544</v>
      </c>
      <c r="D28">
        <f t="shared" si="0"/>
        <v>15.346201805261526</v>
      </c>
      <c r="E28">
        <f t="shared" si="1"/>
        <v>0.20051964839784467</v>
      </c>
      <c r="F28">
        <f t="shared" si="4"/>
        <v>15.32422422806836</v>
      </c>
      <c r="G28" s="16">
        <f t="shared" si="2"/>
        <v>0.21977577193164066</v>
      </c>
      <c r="H28" s="25">
        <f t="shared" si="3"/>
        <v>4.830138992814853E-2</v>
      </c>
      <c r="I28" s="16"/>
    </row>
    <row r="29" spans="1:9" ht="14">
      <c r="A29">
        <v>1985</v>
      </c>
      <c r="B29">
        <v>26</v>
      </c>
      <c r="C29" s="15">
        <v>15.757999999999999</v>
      </c>
      <c r="D29">
        <f t="shared" si="0"/>
        <v>15.567849308293436</v>
      </c>
      <c r="E29">
        <f t="shared" si="1"/>
        <v>0.20157604112954794</v>
      </c>
      <c r="F29">
        <f t="shared" si="4"/>
        <v>15.546721453659371</v>
      </c>
      <c r="G29" s="16">
        <f t="shared" si="2"/>
        <v>0.21127854634062793</v>
      </c>
      <c r="H29" s="25">
        <f t="shared" si="3"/>
        <v>4.4638624143808862E-2</v>
      </c>
      <c r="I29" s="16"/>
    </row>
    <row r="30" spans="1:9" ht="14">
      <c r="A30">
        <v>1986</v>
      </c>
      <c r="B30">
        <v>27</v>
      </c>
      <c r="C30" s="15">
        <v>16.0184</v>
      </c>
      <c r="D30">
        <f t="shared" si="0"/>
        <v>15.794322814480687</v>
      </c>
      <c r="E30">
        <f t="shared" si="1"/>
        <v>0.20282091438243308</v>
      </c>
      <c r="F30">
        <f t="shared" si="4"/>
        <v>15.769425349422983</v>
      </c>
      <c r="G30" s="16">
        <f t="shared" si="2"/>
        <v>0.24897465057701673</v>
      </c>
      <c r="H30" s="25">
        <f t="shared" si="3"/>
        <v>6.1988376629947578E-2</v>
      </c>
      <c r="I30" s="16"/>
    </row>
    <row r="31" spans="1:9" ht="14">
      <c r="A31">
        <v>1987</v>
      </c>
      <c r="B31">
        <v>28</v>
      </c>
      <c r="C31" s="15">
        <v>16.2639</v>
      </c>
      <c r="D31">
        <f t="shared" si="0"/>
        <v>16.023819355976809</v>
      </c>
      <c r="E31">
        <f t="shared" si="1"/>
        <v>0.20415469573811751</v>
      </c>
      <c r="F31">
        <f t="shared" si="4"/>
        <v>15.99714372886312</v>
      </c>
      <c r="G31" s="16">
        <f t="shared" si="2"/>
        <v>0.26675627113687916</v>
      </c>
      <c r="H31" s="25">
        <f t="shared" si="3"/>
        <v>7.1158908190852188E-2</v>
      </c>
      <c r="I31" s="16"/>
    </row>
    <row r="32" spans="1:9" ht="14">
      <c r="A32">
        <v>1988</v>
      </c>
      <c r="B32">
        <v>29</v>
      </c>
      <c r="C32" s="15">
        <v>16.5322</v>
      </c>
      <c r="D32">
        <f t="shared" si="0"/>
        <v>16.258396646543435</v>
      </c>
      <c r="E32">
        <f t="shared" si="1"/>
        <v>0.20567582547954294</v>
      </c>
      <c r="F32">
        <f t="shared" si="4"/>
        <v>16.227974051714927</v>
      </c>
      <c r="G32" s="16">
        <f t="shared" si="2"/>
        <v>0.30422594828507243</v>
      </c>
      <c r="H32" s="25">
        <f t="shared" si="3"/>
        <v>9.2553427609951569E-2</v>
      </c>
      <c r="I32" s="16"/>
    </row>
    <row r="33" spans="1:9" ht="14">
      <c r="A33">
        <v>1989</v>
      </c>
      <c r="B33">
        <v>30</v>
      </c>
      <c r="C33" s="15">
        <v>16.814399999999999</v>
      </c>
      <c r="D33">
        <f t="shared" si="0"/>
        <v>16.499105224820678</v>
      </c>
      <c r="E33">
        <f t="shared" si="1"/>
        <v>0.20742746311942792</v>
      </c>
      <c r="F33">
        <f t="shared" si="4"/>
        <v>16.464072472022977</v>
      </c>
      <c r="G33" s="16">
        <f t="shared" si="2"/>
        <v>0.35032752797702216</v>
      </c>
      <c r="H33" s="25">
        <f t="shared" si="3"/>
        <v>0.12272937685849124</v>
      </c>
      <c r="I33" s="16"/>
    </row>
    <row r="34" spans="1:9" ht="14">
      <c r="A34">
        <v>1990</v>
      </c>
      <c r="B34">
        <v>31</v>
      </c>
      <c r="C34" s="15">
        <v>17.065100000000001</v>
      </c>
      <c r="D34">
        <f t="shared" si="0"/>
        <v>16.742389419146093</v>
      </c>
      <c r="E34">
        <f t="shared" si="1"/>
        <v>0.2092202996797273</v>
      </c>
      <c r="F34">
        <f t="shared" si="4"/>
        <v>16.706532687940104</v>
      </c>
      <c r="G34" s="16">
        <f t="shared" si="2"/>
        <v>0.35856731205989689</v>
      </c>
      <c r="H34" s="25">
        <f t="shared" si="3"/>
        <v>0.12857051727785948</v>
      </c>
      <c r="I34" s="16"/>
    </row>
    <row r="35" spans="1:9" ht="14">
      <c r="A35">
        <v>1991</v>
      </c>
      <c r="B35">
        <v>32</v>
      </c>
      <c r="C35" s="15">
        <v>17.283999999999999</v>
      </c>
      <c r="D35">
        <f t="shared" si="0"/>
        <v>16.984848746943239</v>
      </c>
      <c r="E35">
        <f t="shared" si="1"/>
        <v>0.21088225108559822</v>
      </c>
      <c r="F35">
        <f t="shared" si="4"/>
        <v>16.951609718825821</v>
      </c>
      <c r="G35" s="16">
        <f t="shared" si="2"/>
        <v>0.33239028117417746</v>
      </c>
      <c r="H35" s="25">
        <f t="shared" si="3"/>
        <v>0.11048329901904876</v>
      </c>
      <c r="I35" s="16"/>
    </row>
    <row r="36" spans="1:9" ht="14">
      <c r="A36">
        <v>1992</v>
      </c>
      <c r="B36">
        <v>33</v>
      </c>
      <c r="C36" s="15">
        <v>17.495000000000001</v>
      </c>
      <c r="D36">
        <f t="shared" si="0"/>
        <v>17.225657898225954</v>
      </c>
      <c r="E36">
        <f t="shared" si="1"/>
        <v>0.21237859609545404</v>
      </c>
      <c r="F36">
        <f t="shared" si="4"/>
        <v>17.195730998028836</v>
      </c>
      <c r="G36" s="16">
        <f t="shared" si="2"/>
        <v>0.29926900197116524</v>
      </c>
      <c r="H36" s="25">
        <f t="shared" si="3"/>
        <v>8.9561935540817303E-2</v>
      </c>
      <c r="I36" s="16"/>
    </row>
    <row r="37" spans="1:9" ht="14">
      <c r="A37">
        <v>1993</v>
      </c>
      <c r="B37">
        <v>34</v>
      </c>
      <c r="C37" s="15">
        <v>17.667000000000002</v>
      </c>
      <c r="D37">
        <f t="shared" si="0"/>
        <v>17.460932844889271</v>
      </c>
      <c r="E37">
        <f t="shared" si="1"/>
        <v>0.21352341362384716</v>
      </c>
      <c r="F37">
        <f t="shared" si="4"/>
        <v>17.438036494321409</v>
      </c>
      <c r="G37" s="16">
        <f t="shared" si="2"/>
        <v>0.22896350567859258</v>
      </c>
      <c r="H37" s="25">
        <f t="shared" si="3"/>
        <v>5.2424286932630897E-2</v>
      </c>
      <c r="I37" s="16"/>
    </row>
    <row r="38" spans="1:9" ht="14">
      <c r="A38">
        <v>1994</v>
      </c>
      <c r="B38">
        <v>35</v>
      </c>
      <c r="C38" s="15">
        <v>17.855</v>
      </c>
      <c r="D38">
        <f t="shared" si="0"/>
        <v>17.692510632661808</v>
      </c>
      <c r="E38">
        <f t="shared" si="1"/>
        <v>0.21442613233128163</v>
      </c>
      <c r="F38">
        <f t="shared" si="4"/>
        <v>17.674456258513118</v>
      </c>
      <c r="G38" s="16">
        <f t="shared" si="2"/>
        <v>0.18054374148688268</v>
      </c>
      <c r="H38" s="25">
        <f t="shared" si="3"/>
        <v>3.2596042590082322E-2</v>
      </c>
      <c r="I38" s="16"/>
    </row>
    <row r="39" spans="1:9" ht="14">
      <c r="A39">
        <v>1995</v>
      </c>
      <c r="B39">
        <v>36</v>
      </c>
      <c r="C39" s="15">
        <v>18.071999999999999</v>
      </c>
      <c r="D39">
        <f t="shared" si="0"/>
        <v>17.923443088493784</v>
      </c>
      <c r="E39">
        <f t="shared" si="1"/>
        <v>0.21525144850631633</v>
      </c>
      <c r="F39">
        <f t="shared" si="4"/>
        <v>17.906936764993091</v>
      </c>
      <c r="G39" s="16">
        <f t="shared" si="2"/>
        <v>0.16506323500690812</v>
      </c>
      <c r="H39" s="25">
        <f t="shared" si="3"/>
        <v>2.7245871550945776E-2</v>
      </c>
      <c r="I39" s="16"/>
    </row>
    <row r="40" spans="1:9" ht="14">
      <c r="A40">
        <v>1996</v>
      </c>
      <c r="B40">
        <v>37</v>
      </c>
      <c r="C40" s="15">
        <v>18.311</v>
      </c>
      <c r="D40">
        <f t="shared" si="0"/>
        <v>18.15592508330009</v>
      </c>
      <c r="E40">
        <f t="shared" si="1"/>
        <v>0.21611297582131583</v>
      </c>
      <c r="F40">
        <f t="shared" si="4"/>
        <v>18.138694537000099</v>
      </c>
      <c r="G40" s="16">
        <f t="shared" si="2"/>
        <v>0.17230546299990124</v>
      </c>
      <c r="H40" s="25">
        <f t="shared" si="3"/>
        <v>2.9689172579610335E-2</v>
      </c>
      <c r="I40" s="16"/>
    </row>
    <row r="41" spans="1:9" ht="14">
      <c r="A41">
        <v>1997</v>
      </c>
      <c r="B41">
        <v>38</v>
      </c>
      <c r="C41" s="15">
        <v>18.516999999999999</v>
      </c>
      <c r="D41">
        <f t="shared" si="0"/>
        <v>18.386534253209266</v>
      </c>
      <c r="E41">
        <f t="shared" si="1"/>
        <v>0.21683778552570884</v>
      </c>
      <c r="F41">
        <f t="shared" si="4"/>
        <v>18.372038059121405</v>
      </c>
      <c r="G41" s="16">
        <f t="shared" si="2"/>
        <v>0.14496194087859493</v>
      </c>
      <c r="H41" s="25">
        <f t="shared" si="3"/>
        <v>2.1013964303289251E-2</v>
      </c>
      <c r="I41" s="16"/>
    </row>
    <row r="42" spans="1:9" ht="14">
      <c r="A42">
        <v>1998</v>
      </c>
      <c r="B42">
        <v>39</v>
      </c>
      <c r="C42" s="15">
        <v>18.710999999999999</v>
      </c>
      <c r="D42">
        <f t="shared" si="0"/>
        <v>18.614134834861478</v>
      </c>
      <c r="E42">
        <f t="shared" si="1"/>
        <v>0.21737592533203395</v>
      </c>
      <c r="F42">
        <f t="shared" si="4"/>
        <v>18.603372038734975</v>
      </c>
      <c r="G42" s="16">
        <f t="shared" si="2"/>
        <v>0.10762796126502394</v>
      </c>
      <c r="H42" s="25">
        <f t="shared" si="3"/>
        <v>1.1583778046065495E-2</v>
      </c>
      <c r="I42" s="16"/>
    </row>
    <row r="43" spans="1:9" ht="14">
      <c r="A43">
        <v>1999</v>
      </c>
      <c r="B43">
        <v>40</v>
      </c>
      <c r="C43" s="15">
        <v>18.925999999999998</v>
      </c>
      <c r="D43">
        <f t="shared" si="0"/>
        <v>18.840959684174159</v>
      </c>
      <c r="E43">
        <f t="shared" si="1"/>
        <v>0.21784837153106631</v>
      </c>
      <c r="F43">
        <f t="shared" si="4"/>
        <v>18.831510760193513</v>
      </c>
      <c r="G43" s="16">
        <f t="shared" si="2"/>
        <v>9.4489239806485159E-2</v>
      </c>
      <c r="H43" s="25">
        <f t="shared" si="3"/>
        <v>8.9282164392074596E-3</v>
      </c>
      <c r="I43" s="16"/>
    </row>
    <row r="44" spans="1:9" ht="14">
      <c r="A44">
        <v>2000</v>
      </c>
      <c r="B44">
        <v>41</v>
      </c>
      <c r="C44" s="15">
        <v>19.152999999999999</v>
      </c>
      <c r="D44">
        <f t="shared" si="0"/>
        <v>19.068227250134701</v>
      </c>
      <c r="E44">
        <f t="shared" si="1"/>
        <v>0.21831933125254008</v>
      </c>
      <c r="F44">
        <f t="shared" si="4"/>
        <v>19.058808055705224</v>
      </c>
      <c r="G44" s="16">
        <f t="shared" si="2"/>
        <v>9.4191944294774288E-2</v>
      </c>
      <c r="H44" s="25">
        <f t="shared" si="3"/>
        <v>8.8721223700298623E-3</v>
      </c>
      <c r="I44" s="16"/>
    </row>
    <row r="45" spans="1:9" ht="14">
      <c r="A45">
        <v>2001</v>
      </c>
      <c r="B45">
        <v>42</v>
      </c>
      <c r="C45" s="15">
        <v>19.413</v>
      </c>
      <c r="D45">
        <f t="shared" si="0"/>
        <v>19.299191923248522</v>
      </c>
      <c r="E45">
        <f t="shared" si="1"/>
        <v>0.21895159834560413</v>
      </c>
      <c r="F45">
        <f t="shared" si="4"/>
        <v>19.286546581387242</v>
      </c>
      <c r="G45" s="16">
        <f t="shared" si="2"/>
        <v>0.12645341861275838</v>
      </c>
      <c r="H45" s="25">
        <f t="shared" si="3"/>
        <v>1.5990467078853508E-2</v>
      </c>
      <c r="I45" s="16"/>
    </row>
    <row r="46" spans="1:9" ht="14">
      <c r="A46">
        <v>2002</v>
      </c>
      <c r="B46">
        <v>43</v>
      </c>
      <c r="C46" s="15">
        <v>19.651399999999999</v>
      </c>
      <c r="D46">
        <f t="shared" si="0"/>
        <v>19.531469169434715</v>
      </c>
      <c r="E46">
        <f t="shared" si="1"/>
        <v>0.21961788073763358</v>
      </c>
      <c r="F46">
        <f t="shared" si="4"/>
        <v>19.518143521594126</v>
      </c>
      <c r="G46" s="16">
        <f t="shared" si="2"/>
        <v>0.13325647840587251</v>
      </c>
      <c r="H46" s="25">
        <f t="shared" si="3"/>
        <v>1.7757289037134767E-2</v>
      </c>
      <c r="I46" s="16"/>
    </row>
    <row r="47" spans="1:9" ht="14">
      <c r="A47">
        <v>2003</v>
      </c>
      <c r="B47">
        <v>44</v>
      </c>
      <c r="C47" s="15">
        <v>19.895399999999999</v>
      </c>
      <c r="D47">
        <f t="shared" si="0"/>
        <v>19.765518345155115</v>
      </c>
      <c r="E47">
        <f t="shared" si="1"/>
        <v>0.22033944548677192</v>
      </c>
      <c r="F47">
        <f t="shared" si="4"/>
        <v>19.751087050172348</v>
      </c>
      <c r="G47" s="16">
        <f t="shared" si="2"/>
        <v>0.14431294982765053</v>
      </c>
      <c r="H47" s="25">
        <f t="shared" si="3"/>
        <v>2.0826227487957979E-2</v>
      </c>
      <c r="I47" s="16"/>
    </row>
    <row r="48" spans="1:9" ht="14">
      <c r="A48">
        <v>2004</v>
      </c>
      <c r="B48">
        <v>45</v>
      </c>
      <c r="C48" s="15">
        <v>20.127400000000002</v>
      </c>
      <c r="D48">
        <f t="shared" si="0"/>
        <v>20.000012011577699</v>
      </c>
      <c r="E48">
        <f t="shared" si="1"/>
        <v>0.22104715653356249</v>
      </c>
      <c r="F48">
        <f t="shared" si="4"/>
        <v>19.985857790641887</v>
      </c>
      <c r="G48" s="16">
        <f t="shared" si="2"/>
        <v>0.14154220935811423</v>
      </c>
      <c r="H48" s="25">
        <f t="shared" si="3"/>
        <v>2.003419702997624E-2</v>
      </c>
      <c r="I48" s="16"/>
    </row>
    <row r="49" spans="1:9" ht="14">
      <c r="A49">
        <v>2005</v>
      </c>
      <c r="B49">
        <v>46</v>
      </c>
      <c r="C49" s="15">
        <v>20.3948</v>
      </c>
      <c r="D49">
        <f t="shared" si="0"/>
        <v>20.238433251300137</v>
      </c>
      <c r="E49">
        <f t="shared" si="1"/>
        <v>0.22191586069300628</v>
      </c>
      <c r="F49">
        <f t="shared" si="4"/>
        <v>20.22105916811126</v>
      </c>
      <c r="G49" s="16">
        <f t="shared" si="2"/>
        <v>0.17374083188873968</v>
      </c>
      <c r="H49" s="25">
        <f t="shared" si="3"/>
        <v>3.0185876665391301E-2</v>
      </c>
      <c r="I49" s="16"/>
    </row>
    <row r="50" spans="1:9" ht="14">
      <c r="A50">
        <v>2006</v>
      </c>
      <c r="B50">
        <v>47</v>
      </c>
      <c r="C50" s="15">
        <v>20.697900000000001</v>
      </c>
      <c r="D50">
        <f t="shared" si="0"/>
        <v>20.48410420079383</v>
      </c>
      <c r="E50">
        <f t="shared" si="1"/>
        <v>0.22310361513304061</v>
      </c>
      <c r="F50">
        <f t="shared" si="4"/>
        <v>20.460349111993143</v>
      </c>
      <c r="G50" s="16">
        <f t="shared" si="2"/>
        <v>0.23755088800685797</v>
      </c>
      <c r="H50" s="25">
        <f t="shared" si="3"/>
        <v>5.6430424392846783E-2</v>
      </c>
      <c r="I50" s="16"/>
    </row>
    <row r="51" spans="1:9" ht="14">
      <c r="A51">
        <v>2007</v>
      </c>
      <c r="B51">
        <v>48</v>
      </c>
      <c r="C51" s="15">
        <v>20.8276</v>
      </c>
      <c r="D51">
        <f t="shared" si="0"/>
        <v>20.719247034334185</v>
      </c>
      <c r="E51">
        <f t="shared" si="1"/>
        <v>0.22370557605340632</v>
      </c>
      <c r="F51">
        <f t="shared" si="4"/>
        <v>20.707207815926871</v>
      </c>
      <c r="G51" s="16">
        <f t="shared" si="2"/>
        <v>0.12039218407312902</v>
      </c>
      <c r="H51" s="25">
        <f t="shared" si="3"/>
        <v>1.4494277985898181E-2</v>
      </c>
      <c r="I51" s="16"/>
    </row>
    <row r="52" spans="1:9" ht="14">
      <c r="A52">
        <v>2008</v>
      </c>
      <c r="B52">
        <v>49</v>
      </c>
      <c r="C52" s="15">
        <v>21.249199999999998</v>
      </c>
      <c r="D52">
        <f t="shared" si="0"/>
        <v>20.97357734934883</v>
      </c>
      <c r="E52">
        <f t="shared" si="1"/>
        <v>0.22523681300146822</v>
      </c>
      <c r="F52">
        <f t="shared" si="4"/>
        <v>20.942952610387589</v>
      </c>
      <c r="G52" s="16">
        <f t="shared" si="2"/>
        <v>0.30624738961240894</v>
      </c>
      <c r="H52" s="25">
        <f t="shared" si="3"/>
        <v>9.3787463644414593E-2</v>
      </c>
      <c r="I52" s="16"/>
    </row>
    <row r="53" spans="1:9" ht="14">
      <c r="A53">
        <v>2009</v>
      </c>
      <c r="B53">
        <v>50</v>
      </c>
      <c r="C53" s="15">
        <v>21.691700000000001</v>
      </c>
      <c r="D53">
        <f t="shared" si="0"/>
        <v>21.248102746115272</v>
      </c>
      <c r="E53">
        <f t="shared" si="1"/>
        <v>0.22770124218971691</v>
      </c>
      <c r="F53">
        <f t="shared" si="4"/>
        <v>21.198814162350299</v>
      </c>
      <c r="G53" s="16">
        <f t="shared" si="2"/>
        <v>0.49288583764970184</v>
      </c>
      <c r="H53" s="25">
        <f t="shared" si="3"/>
        <v>0.24293644895564825</v>
      </c>
      <c r="I53" s="16"/>
    </row>
    <row r="54" spans="1:9" ht="14">
      <c r="A54">
        <v>2010</v>
      </c>
      <c r="B54">
        <v>51</v>
      </c>
      <c r="C54" s="15">
        <v>22.031749999999999</v>
      </c>
      <c r="D54">
        <f t="shared" si="0"/>
        <v>21.531398589474492</v>
      </c>
      <c r="E54">
        <f t="shared" si="1"/>
        <v>0.23048097224819203</v>
      </c>
      <c r="F54">
        <f t="shared" si="4"/>
        <v>21.475803988304989</v>
      </c>
      <c r="G54" s="16">
        <f t="shared" si="2"/>
        <v>0.5559460116950099</v>
      </c>
      <c r="H54" s="25">
        <f t="shared" si="3"/>
        <v>0.30907596791958808</v>
      </c>
      <c r="I54" s="16"/>
    </row>
    <row r="55" spans="1:9" ht="14">
      <c r="A55">
        <v>2011</v>
      </c>
      <c r="B55">
        <v>52</v>
      </c>
      <c r="C55" s="15">
        <v>22.340024</v>
      </c>
      <c r="D55">
        <f t="shared" si="0"/>
        <v>21.819694005550417</v>
      </c>
      <c r="E55">
        <f t="shared" si="1"/>
        <v>0.2333716944395787</v>
      </c>
      <c r="F55">
        <f t="shared" si="4"/>
        <v>21.761879561722683</v>
      </c>
      <c r="G55" s="16">
        <f t="shared" si="2"/>
        <v>0.57814443827731665</v>
      </c>
      <c r="H55" s="25">
        <f t="shared" si="3"/>
        <v>0.33425099151099402</v>
      </c>
      <c r="I55" s="16"/>
    </row>
    <row r="56" spans="1:9" ht="14">
      <c r="A56">
        <v>2012</v>
      </c>
      <c r="B56">
        <v>53</v>
      </c>
      <c r="C56" s="15">
        <v>22.742474999999999</v>
      </c>
      <c r="D56">
        <f t="shared" si="0"/>
        <v>22.122006629990999</v>
      </c>
      <c r="E56">
        <f t="shared" si="1"/>
        <v>0.23681874093962882</v>
      </c>
      <c r="F56">
        <f t="shared" si="4"/>
        <v>22.053065699989997</v>
      </c>
      <c r="G56" s="16">
        <f t="shared" si="2"/>
        <v>0.68940930001000211</v>
      </c>
      <c r="H56" s="25">
        <f t="shared" si="3"/>
        <v>0.4752851829402811</v>
      </c>
      <c r="I56" s="16"/>
    </row>
    <row r="57" spans="1:9" ht="14">
      <c r="A57">
        <v>2013</v>
      </c>
      <c r="B57">
        <v>54</v>
      </c>
      <c r="C57" s="15">
        <v>23.145900999999999</v>
      </c>
      <c r="D57">
        <f t="shared" si="0"/>
        <v>22.437532933837566</v>
      </c>
      <c r="E57">
        <f t="shared" si="1"/>
        <v>0.24075411908497577</v>
      </c>
      <c r="F57">
        <f t="shared" si="4"/>
        <v>22.358825370930628</v>
      </c>
      <c r="G57" s="16">
        <f t="shared" si="2"/>
        <v>0.78707562906937056</v>
      </c>
      <c r="H57" s="25">
        <f t="shared" si="3"/>
        <v>0.61948804587494544</v>
      </c>
      <c r="I57" s="16"/>
    </row>
    <row r="58" spans="1:9" ht="14">
      <c r="A58">
        <v>2014</v>
      </c>
      <c r="B58">
        <v>55</v>
      </c>
      <c r="C58" s="15">
        <v>23.504138000000001</v>
      </c>
      <c r="D58">
        <f t="shared" si="0"/>
        <v>22.760872147630288</v>
      </c>
      <c r="E58">
        <f t="shared" si="1"/>
        <v>0.24488337382036302</v>
      </c>
      <c r="F58">
        <f t="shared" si="4"/>
        <v>22.678287052922542</v>
      </c>
      <c r="G58" s="16">
        <f t="shared" si="2"/>
        <v>0.8258509470774591</v>
      </c>
      <c r="H58" s="25">
        <f t="shared" si="3"/>
        <v>0.68202978678873616</v>
      </c>
      <c r="I58" s="16"/>
    </row>
    <row r="59" spans="1:9" ht="14">
      <c r="A59">
        <v>2015</v>
      </c>
      <c r="B59">
        <v>56</v>
      </c>
      <c r="C59" s="15">
        <v>23.850784000000001</v>
      </c>
      <c r="D59">
        <f t="shared" si="0"/>
        <v>23.090258369305587</v>
      </c>
      <c r="E59">
        <f t="shared" si="1"/>
        <v>0.24910851621310984</v>
      </c>
      <c r="F59">
        <f t="shared" si="4"/>
        <v>23.005755521450652</v>
      </c>
      <c r="G59" s="16">
        <f t="shared" si="2"/>
        <v>0.8450284785493487</v>
      </c>
      <c r="H59" s="25">
        <f t="shared" si="3"/>
        <v>0.71407312955942703</v>
      </c>
      <c r="I59" s="16"/>
    </row>
    <row r="60" spans="1:9" ht="14">
      <c r="A60">
        <v>2016</v>
      </c>
      <c r="B60">
        <v>57</v>
      </c>
      <c r="C60" s="15">
        <v>24.210809000000001</v>
      </c>
      <c r="D60">
        <f t="shared" si="0"/>
        <v>23.426511096966827</v>
      </c>
      <c r="E60">
        <f t="shared" si="1"/>
        <v>0.25346572678551632</v>
      </c>
      <c r="F60">
        <f t="shared" si="4"/>
        <v>23.339366885518697</v>
      </c>
      <c r="G60" s="16">
        <f t="shared" si="2"/>
        <v>0.87144211448130449</v>
      </c>
      <c r="H60" s="25">
        <f t="shared" si="3"/>
        <v>0.75941135889164701</v>
      </c>
      <c r="I60" s="16"/>
    </row>
    <row r="61" spans="1:9" ht="14">
      <c r="A61">
        <v>2017</v>
      </c>
      <c r="B61">
        <v>58</v>
      </c>
      <c r="C61" s="15">
        <v>24.598932999999999</v>
      </c>
      <c r="D61">
        <f t="shared" si="0"/>
        <v>23.771872441377113</v>
      </c>
      <c r="E61">
        <f>$L$2*(D61-D60)+(1-$L$2)*E60</f>
        <v>0.25806050766675476</v>
      </c>
      <c r="F61">
        <f t="shared" si="4"/>
        <v>23.679976823752344</v>
      </c>
      <c r="G61" s="16">
        <f t="shared" si="2"/>
        <v>0.91895617624765435</v>
      </c>
      <c r="H61" s="25">
        <f t="shared" si="3"/>
        <v>0.84448045386370996</v>
      </c>
      <c r="I61" s="16"/>
    </row>
    <row r="62" spans="1:9">
      <c r="A62">
        <v>2018</v>
      </c>
      <c r="B62">
        <v>59</v>
      </c>
      <c r="F62">
        <f>D61+E61</f>
        <v>24.029932949043868</v>
      </c>
      <c r="G62" s="16"/>
      <c r="H62" s="25"/>
    </row>
    <row r="63" spans="1:9">
      <c r="A63">
        <v>2019</v>
      </c>
      <c r="B63">
        <v>60</v>
      </c>
      <c r="F63">
        <f>$D$61+2*$E$61</f>
        <v>24.287993456710623</v>
      </c>
      <c r="G63" s="16"/>
      <c r="H63" s="25"/>
    </row>
    <row r="64" spans="1:9">
      <c r="A64">
        <v>2020</v>
      </c>
      <c r="B64">
        <v>61</v>
      </c>
      <c r="F64">
        <f>$D$61+3*$E$61</f>
        <v>24.546053964377379</v>
      </c>
      <c r="G64" s="16"/>
      <c r="H64" s="25"/>
    </row>
    <row r="65" spans="1:8">
      <c r="A65">
        <v>2021</v>
      </c>
      <c r="B65">
        <v>62</v>
      </c>
      <c r="F65">
        <f>$D$61+4*$E$61</f>
        <v>24.80411447204413</v>
      </c>
      <c r="G65" s="16"/>
      <c r="H65" s="25"/>
    </row>
    <row r="66" spans="1:8">
      <c r="A66">
        <v>2022</v>
      </c>
      <c r="B66">
        <v>63</v>
      </c>
      <c r="F66">
        <f>$D$61+5*$E$61</f>
        <v>25.062174979710885</v>
      </c>
      <c r="G66" s="16"/>
      <c r="H66" s="25"/>
    </row>
    <row r="67" spans="1:8">
      <c r="A67">
        <v>2023</v>
      </c>
      <c r="B67">
        <v>64</v>
      </c>
      <c r="F67">
        <f>$D$61+6*$E$61</f>
        <v>25.320235487377641</v>
      </c>
      <c r="G67" s="16"/>
      <c r="H67" s="25"/>
    </row>
    <row r="68" spans="1:8">
      <c r="A68">
        <v>2024</v>
      </c>
      <c r="B68">
        <v>65</v>
      </c>
      <c r="F68">
        <f>$D$61+7*$E$61</f>
        <v>25.578295995044396</v>
      </c>
      <c r="G68" s="16"/>
      <c r="H68" s="25"/>
    </row>
    <row r="69" spans="1:8">
      <c r="A69">
        <v>2025</v>
      </c>
      <c r="B69">
        <v>66</v>
      </c>
      <c r="F69">
        <f>$D$61+8*$E$61</f>
        <v>25.836356502711151</v>
      </c>
      <c r="G69" s="16"/>
      <c r="H69" s="25"/>
    </row>
    <row r="70" spans="1:8">
      <c r="A70">
        <v>2026</v>
      </c>
      <c r="B70">
        <v>67</v>
      </c>
      <c r="F70">
        <f>$D$61+9*$E$61</f>
        <v>26.094417010377907</v>
      </c>
      <c r="G70" s="16"/>
      <c r="H70" s="25"/>
    </row>
    <row r="71" spans="1:8">
      <c r="A71">
        <v>2027</v>
      </c>
      <c r="B71">
        <v>68</v>
      </c>
      <c r="F71">
        <f>$D$61+10*$E$61</f>
        <v>26.352477518044662</v>
      </c>
      <c r="G71" s="16"/>
      <c r="H71" s="25"/>
    </row>
    <row r="72" spans="1:8">
      <c r="A72">
        <v>2028</v>
      </c>
      <c r="B72">
        <v>69</v>
      </c>
      <c r="F72">
        <f>$D$61+11*$E$61</f>
        <v>26.610538025711413</v>
      </c>
      <c r="G72" s="16"/>
      <c r="H72" s="25"/>
    </row>
    <row r="73" spans="1:8">
      <c r="A73">
        <v>2029</v>
      </c>
      <c r="B73">
        <v>70</v>
      </c>
      <c r="F73">
        <f>$D$61+12*$E$61</f>
        <v>26.868598533378169</v>
      </c>
      <c r="G73" s="16"/>
      <c r="H73" s="25"/>
    </row>
    <row r="74" spans="1:8">
      <c r="A74">
        <v>2030</v>
      </c>
      <c r="B74">
        <v>71</v>
      </c>
      <c r="F74">
        <f>$D$61+13*$E$61</f>
        <v>27.126659041044924</v>
      </c>
      <c r="G74" s="16"/>
      <c r="H74" s="25"/>
    </row>
    <row r="75" spans="1:8">
      <c r="A75">
        <v>2031</v>
      </c>
      <c r="B75">
        <v>72</v>
      </c>
      <c r="F75">
        <f>$D$61+14*$E$61</f>
        <v>27.384719548711679</v>
      </c>
      <c r="G75" s="16"/>
      <c r="H75" s="25"/>
    </row>
    <row r="76" spans="1:8">
      <c r="A76">
        <v>2032</v>
      </c>
      <c r="B76">
        <v>73</v>
      </c>
      <c r="F76">
        <f>$D$61+15*$E$61</f>
        <v>27.642780056378434</v>
      </c>
      <c r="G76" s="16"/>
      <c r="H76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095-8E48-1543-B4AD-1D9D95DA027E}">
  <dimension ref="A1:I76"/>
  <sheetViews>
    <sheetView tabSelected="1" workbookViewId="0">
      <selection activeCell="E82" sqref="E82"/>
    </sheetView>
  </sheetViews>
  <sheetFormatPr baseColWidth="10" defaultRowHeight="13"/>
  <sheetData>
    <row r="1" spans="1:9" ht="14">
      <c r="A1" s="9" t="s">
        <v>4</v>
      </c>
      <c r="B1" s="9" t="s">
        <v>5</v>
      </c>
      <c r="C1" s="9" t="s">
        <v>6</v>
      </c>
      <c r="D1" s="9" t="s">
        <v>2</v>
      </c>
      <c r="E1" s="9" t="s">
        <v>9</v>
      </c>
      <c r="F1" s="9" t="s">
        <v>3</v>
      </c>
    </row>
    <row r="2" spans="1:9" ht="23">
      <c r="A2" s="10"/>
      <c r="B2" s="11" t="s">
        <v>1</v>
      </c>
      <c r="C2" s="11" t="s">
        <v>7</v>
      </c>
      <c r="D2" s="12" t="s">
        <v>8</v>
      </c>
      <c r="E2" s="12" t="s">
        <v>11</v>
      </c>
      <c r="F2" s="12" t="s">
        <v>10</v>
      </c>
    </row>
    <row r="4" spans="1:9" ht="14">
      <c r="A4">
        <v>1960</v>
      </c>
      <c r="B4">
        <v>1</v>
      </c>
      <c r="C4" s="15">
        <v>10.276477</v>
      </c>
      <c r="I4" s="16"/>
    </row>
    <row r="5" spans="1:9" ht="14">
      <c r="A5">
        <v>1961</v>
      </c>
      <c r="B5">
        <v>2</v>
      </c>
      <c r="C5" s="15">
        <v>10.483000000000001</v>
      </c>
      <c r="I5" s="16"/>
    </row>
    <row r="6" spans="1:9" ht="14">
      <c r="A6">
        <v>1962</v>
      </c>
      <c r="B6">
        <v>3</v>
      </c>
      <c r="C6" s="15">
        <v>10.742000000000001</v>
      </c>
      <c r="I6" s="16"/>
    </row>
    <row r="7" spans="1:9" ht="14">
      <c r="A7">
        <v>1963</v>
      </c>
      <c r="B7">
        <v>4</v>
      </c>
      <c r="C7" s="15">
        <v>10.95</v>
      </c>
      <c r="I7" s="16"/>
    </row>
    <row r="8" spans="1:9" ht="14">
      <c r="A8">
        <v>1964</v>
      </c>
      <c r="B8">
        <v>5</v>
      </c>
      <c r="C8" s="15">
        <v>11.167</v>
      </c>
      <c r="I8" s="16"/>
    </row>
    <row r="9" spans="1:9" ht="14">
      <c r="A9">
        <v>1965</v>
      </c>
      <c r="B9">
        <v>6</v>
      </c>
      <c r="C9" s="15">
        <v>11.388</v>
      </c>
      <c r="I9" s="16"/>
    </row>
    <row r="10" spans="1:9" ht="14">
      <c r="A10">
        <v>1966</v>
      </c>
      <c r="B10">
        <v>7</v>
      </c>
      <c r="C10" s="15">
        <v>11.651</v>
      </c>
      <c r="I10" s="16"/>
    </row>
    <row r="11" spans="1:9" ht="14">
      <c r="A11">
        <v>1967</v>
      </c>
      <c r="B11">
        <v>8</v>
      </c>
      <c r="C11" s="15">
        <v>11.798999999999999</v>
      </c>
      <c r="I11" s="16"/>
    </row>
    <row r="12" spans="1:9" ht="14">
      <c r="A12">
        <v>1968</v>
      </c>
      <c r="B12">
        <v>9</v>
      </c>
      <c r="C12" s="15">
        <v>12.009</v>
      </c>
      <c r="I12" s="16"/>
    </row>
    <row r="13" spans="1:9" ht="14">
      <c r="A13">
        <v>1969</v>
      </c>
      <c r="B13">
        <v>10</v>
      </c>
      <c r="C13" s="15">
        <v>12.263</v>
      </c>
      <c r="I13" s="16"/>
    </row>
    <row r="14" spans="1:9" ht="14">
      <c r="A14">
        <v>1970</v>
      </c>
      <c r="B14">
        <v>11</v>
      </c>
      <c r="C14" s="15">
        <v>12.507</v>
      </c>
      <c r="I14" s="16"/>
    </row>
    <row r="15" spans="1:9" ht="14">
      <c r="A15">
        <v>1971</v>
      </c>
      <c r="B15">
        <v>12</v>
      </c>
      <c r="C15" s="15">
        <v>12.936999999999999</v>
      </c>
      <c r="I15" s="16"/>
    </row>
    <row r="16" spans="1:9" ht="14">
      <c r="A16">
        <v>1972</v>
      </c>
      <c r="B16">
        <v>13</v>
      </c>
      <c r="C16" s="15">
        <v>13.177</v>
      </c>
      <c r="I16" s="16"/>
    </row>
    <row r="17" spans="1:9" ht="14">
      <c r="A17">
        <v>1973</v>
      </c>
      <c r="B17">
        <v>14</v>
      </c>
      <c r="C17" s="15">
        <v>13.38</v>
      </c>
      <c r="I17" s="16"/>
    </row>
    <row r="18" spans="1:9" ht="14">
      <c r="A18">
        <v>1974</v>
      </c>
      <c r="B18">
        <v>15</v>
      </c>
      <c r="C18" s="15">
        <v>13.723000000000001</v>
      </c>
      <c r="I18" s="16"/>
    </row>
    <row r="19" spans="1:9" ht="14">
      <c r="A19">
        <v>1975</v>
      </c>
      <c r="B19">
        <v>16</v>
      </c>
      <c r="C19" s="15">
        <v>13.893000000000001</v>
      </c>
      <c r="I19" s="16"/>
    </row>
    <row r="20" spans="1:9" ht="14">
      <c r="A20">
        <v>1976</v>
      </c>
      <c r="B20">
        <v>17</v>
      </c>
      <c r="C20" s="15">
        <v>14.032999999999999</v>
      </c>
      <c r="I20" s="16"/>
    </row>
    <row r="21" spans="1:9" ht="14">
      <c r="A21">
        <v>1977</v>
      </c>
      <c r="B21">
        <v>18</v>
      </c>
      <c r="C21" s="15">
        <v>14.192</v>
      </c>
      <c r="I21" s="16"/>
    </row>
    <row r="22" spans="1:9" ht="14">
      <c r="A22">
        <v>1978</v>
      </c>
      <c r="B22">
        <v>19</v>
      </c>
      <c r="C22" s="15">
        <v>14.358000000000001</v>
      </c>
      <c r="I22" s="16"/>
    </row>
    <row r="23" spans="1:9" ht="14">
      <c r="A23">
        <v>1979</v>
      </c>
      <c r="B23">
        <v>20</v>
      </c>
      <c r="C23" s="15">
        <v>14.513999999999999</v>
      </c>
      <c r="I23" s="16"/>
    </row>
    <row r="24" spans="1:9" ht="14">
      <c r="A24">
        <v>1980</v>
      </c>
      <c r="B24">
        <v>21</v>
      </c>
      <c r="C24" s="15">
        <v>14.692</v>
      </c>
      <c r="I24" s="16"/>
    </row>
    <row r="25" spans="1:9" ht="14">
      <c r="A25">
        <v>1981</v>
      </c>
      <c r="B25">
        <v>22</v>
      </c>
      <c r="C25" s="15">
        <v>14.927</v>
      </c>
      <c r="I25" s="16"/>
    </row>
    <row r="26" spans="1:9" ht="14">
      <c r="A26">
        <v>1982</v>
      </c>
      <c r="B26">
        <v>23</v>
      </c>
      <c r="C26" s="15">
        <v>15.178000000000001</v>
      </c>
      <c r="I26" s="16"/>
    </row>
    <row r="27" spans="1:9" ht="14">
      <c r="A27">
        <v>1983</v>
      </c>
      <c r="B27">
        <v>24</v>
      </c>
      <c r="C27" s="15">
        <v>15.369</v>
      </c>
      <c r="I27" s="16"/>
    </row>
    <row r="28" spans="1:9" ht="14">
      <c r="A28">
        <v>1984</v>
      </c>
      <c r="B28">
        <v>25</v>
      </c>
      <c r="C28" s="15">
        <v>15.544</v>
      </c>
      <c r="I28" s="16"/>
    </row>
    <row r="29" spans="1:9" ht="14">
      <c r="A29">
        <v>1985</v>
      </c>
      <c r="B29">
        <v>26</v>
      </c>
      <c r="C29" s="15">
        <v>15.757999999999999</v>
      </c>
      <c r="I29" s="16"/>
    </row>
    <row r="30" spans="1:9" ht="14">
      <c r="A30">
        <v>1986</v>
      </c>
      <c r="B30">
        <v>27</v>
      </c>
      <c r="C30" s="15">
        <v>16.0184</v>
      </c>
      <c r="I30" s="16"/>
    </row>
    <row r="31" spans="1:9" ht="14">
      <c r="A31">
        <v>1987</v>
      </c>
      <c r="B31">
        <v>28</v>
      </c>
      <c r="C31" s="15">
        <v>16.2639</v>
      </c>
      <c r="I31" s="16"/>
    </row>
    <row r="32" spans="1:9" ht="14">
      <c r="A32">
        <v>1988</v>
      </c>
      <c r="B32">
        <v>29</v>
      </c>
      <c r="C32" s="15">
        <v>16.5322</v>
      </c>
      <c r="I32" s="16"/>
    </row>
    <row r="33" spans="1:9" ht="14">
      <c r="A33">
        <v>1989</v>
      </c>
      <c r="B33">
        <v>30</v>
      </c>
      <c r="C33" s="15">
        <v>16.814399999999999</v>
      </c>
      <c r="I33" s="16"/>
    </row>
    <row r="34" spans="1:9" ht="14">
      <c r="A34">
        <v>1990</v>
      </c>
      <c r="B34">
        <v>31</v>
      </c>
      <c r="C34" s="15">
        <v>17.065100000000001</v>
      </c>
      <c r="I34" s="16"/>
    </row>
    <row r="35" spans="1:9" ht="14">
      <c r="A35">
        <v>1991</v>
      </c>
      <c r="B35">
        <v>32</v>
      </c>
      <c r="C35" s="15">
        <v>17.283999999999999</v>
      </c>
      <c r="I35" s="16"/>
    </row>
    <row r="36" spans="1:9" ht="14">
      <c r="A36">
        <v>1992</v>
      </c>
      <c r="B36">
        <v>33</v>
      </c>
      <c r="C36" s="15">
        <v>17.495000000000001</v>
      </c>
      <c r="I36" s="16"/>
    </row>
    <row r="37" spans="1:9" ht="14">
      <c r="A37">
        <v>1993</v>
      </c>
      <c r="B37">
        <v>34</v>
      </c>
      <c r="C37" s="15">
        <v>17.667000000000002</v>
      </c>
      <c r="I37" s="16"/>
    </row>
    <row r="38" spans="1:9" ht="14">
      <c r="A38">
        <v>1994</v>
      </c>
      <c r="B38">
        <v>35</v>
      </c>
      <c r="C38" s="15">
        <v>17.855</v>
      </c>
      <c r="I38" s="16"/>
    </row>
    <row r="39" spans="1:9" ht="14">
      <c r="A39">
        <v>1995</v>
      </c>
      <c r="B39">
        <v>36</v>
      </c>
      <c r="C39" s="15">
        <v>18.071999999999999</v>
      </c>
      <c r="I39" s="16"/>
    </row>
    <row r="40" spans="1:9" ht="14">
      <c r="A40">
        <v>1996</v>
      </c>
      <c r="B40">
        <v>37</v>
      </c>
      <c r="C40" s="15">
        <v>18.311</v>
      </c>
      <c r="I40" s="16"/>
    </row>
    <row r="41" spans="1:9" ht="14">
      <c r="A41">
        <v>1997</v>
      </c>
      <c r="B41">
        <v>38</v>
      </c>
      <c r="C41" s="15">
        <v>18.516999999999999</v>
      </c>
      <c r="I41" s="16"/>
    </row>
    <row r="42" spans="1:9" ht="14">
      <c r="A42">
        <v>1998</v>
      </c>
      <c r="B42">
        <v>39</v>
      </c>
      <c r="C42" s="15">
        <v>18.710999999999999</v>
      </c>
      <c r="I42" s="16"/>
    </row>
    <row r="43" spans="1:9" ht="14">
      <c r="A43">
        <v>1999</v>
      </c>
      <c r="B43">
        <v>40</v>
      </c>
      <c r="C43" s="15">
        <v>18.925999999999998</v>
      </c>
      <c r="I43" s="16"/>
    </row>
    <row r="44" spans="1:9" ht="14">
      <c r="A44">
        <v>2000</v>
      </c>
      <c r="B44">
        <v>41</v>
      </c>
      <c r="C44" s="15">
        <v>19.152999999999999</v>
      </c>
      <c r="I44" s="16"/>
    </row>
    <row r="45" spans="1:9" ht="14">
      <c r="A45">
        <v>2001</v>
      </c>
      <c r="B45">
        <v>42</v>
      </c>
      <c r="C45" s="15">
        <v>19.413</v>
      </c>
      <c r="I45" s="16"/>
    </row>
    <row r="46" spans="1:9" ht="14">
      <c r="A46">
        <v>2002</v>
      </c>
      <c r="B46">
        <v>43</v>
      </c>
      <c r="C46" s="15">
        <v>19.651399999999999</v>
      </c>
      <c r="I46" s="16"/>
    </row>
    <row r="47" spans="1:9" ht="14">
      <c r="A47">
        <v>2003</v>
      </c>
      <c r="B47">
        <v>44</v>
      </c>
      <c r="C47" s="15">
        <v>19.895399999999999</v>
      </c>
      <c r="I47" s="16"/>
    </row>
    <row r="48" spans="1:9" ht="14">
      <c r="A48">
        <v>2004</v>
      </c>
      <c r="B48">
        <v>45</v>
      </c>
      <c r="C48" s="15">
        <v>20.127400000000002</v>
      </c>
      <c r="I48" s="16"/>
    </row>
    <row r="49" spans="1:9" ht="14">
      <c r="A49">
        <v>2005</v>
      </c>
      <c r="B49">
        <v>46</v>
      </c>
      <c r="C49" s="15">
        <v>20.3948</v>
      </c>
      <c r="I49" s="16"/>
    </row>
    <row r="50" spans="1:9" ht="14">
      <c r="A50">
        <v>2006</v>
      </c>
      <c r="B50">
        <v>47</v>
      </c>
      <c r="C50" s="15">
        <v>20.697900000000001</v>
      </c>
      <c r="I50" s="16"/>
    </row>
    <row r="51" spans="1:9" ht="14">
      <c r="A51">
        <v>2007</v>
      </c>
      <c r="B51">
        <v>48</v>
      </c>
      <c r="C51" s="15">
        <v>20.8276</v>
      </c>
      <c r="I51" s="16"/>
    </row>
    <row r="52" spans="1:9" ht="14">
      <c r="A52">
        <v>2008</v>
      </c>
      <c r="B52">
        <v>49</v>
      </c>
      <c r="C52" s="15">
        <v>21.249199999999998</v>
      </c>
      <c r="I52" s="16"/>
    </row>
    <row r="53" spans="1:9" ht="14">
      <c r="A53">
        <v>2009</v>
      </c>
      <c r="B53">
        <v>50</v>
      </c>
      <c r="C53" s="15">
        <v>21.691700000000001</v>
      </c>
      <c r="I53" s="16"/>
    </row>
    <row r="54" spans="1:9" ht="14">
      <c r="A54">
        <v>2010</v>
      </c>
      <c r="B54">
        <v>51</v>
      </c>
      <c r="C54" s="15">
        <v>22.031749999999999</v>
      </c>
      <c r="I54" s="16"/>
    </row>
    <row r="55" spans="1:9" ht="14">
      <c r="A55">
        <v>2011</v>
      </c>
      <c r="B55">
        <v>52</v>
      </c>
      <c r="C55" s="15">
        <v>22.340024</v>
      </c>
      <c r="I55" s="16"/>
    </row>
    <row r="56" spans="1:9" ht="14">
      <c r="A56">
        <v>2012</v>
      </c>
      <c r="B56">
        <v>53</v>
      </c>
      <c r="C56" s="15">
        <v>22.742474999999999</v>
      </c>
      <c r="I56" s="16"/>
    </row>
    <row r="57" spans="1:9" ht="14">
      <c r="A57">
        <v>2013</v>
      </c>
      <c r="B57">
        <v>54</v>
      </c>
      <c r="C57" s="15">
        <v>23.145900999999999</v>
      </c>
      <c r="I57" s="16"/>
    </row>
    <row r="58" spans="1:9" ht="14">
      <c r="A58">
        <v>2014</v>
      </c>
      <c r="B58">
        <v>55</v>
      </c>
      <c r="C58" s="15">
        <v>23.504138000000001</v>
      </c>
      <c r="I58" s="16"/>
    </row>
    <row r="59" spans="1:9" ht="14">
      <c r="A59">
        <v>2015</v>
      </c>
      <c r="B59">
        <v>56</v>
      </c>
      <c r="C59" s="15">
        <v>23.850784000000001</v>
      </c>
      <c r="I59" s="16"/>
    </row>
    <row r="60" spans="1:9" ht="14">
      <c r="A60">
        <v>2016</v>
      </c>
      <c r="B60">
        <v>57</v>
      </c>
      <c r="C60" s="15">
        <v>24.210809000000001</v>
      </c>
      <c r="I60" s="16"/>
    </row>
    <row r="61" spans="1:9" ht="14">
      <c r="A61">
        <v>2017</v>
      </c>
      <c r="B61">
        <v>58</v>
      </c>
      <c r="C61" s="15">
        <v>24.598932999999999</v>
      </c>
      <c r="I61" s="16"/>
    </row>
    <row r="62" spans="1:9">
      <c r="A62">
        <v>2018</v>
      </c>
    </row>
    <row r="63" spans="1:9">
      <c r="A63">
        <v>2019</v>
      </c>
    </row>
    <row r="64" spans="1:9">
      <c r="A64">
        <v>2020</v>
      </c>
    </row>
    <row r="65" spans="1:1">
      <c r="A65">
        <v>2021</v>
      </c>
    </row>
    <row r="66" spans="1:1">
      <c r="A66">
        <v>2022</v>
      </c>
    </row>
    <row r="67" spans="1:1">
      <c r="A67">
        <v>2023</v>
      </c>
    </row>
    <row r="68" spans="1:1">
      <c r="A68">
        <v>2024</v>
      </c>
    </row>
    <row r="69" spans="1:1">
      <c r="A69">
        <v>2025</v>
      </c>
    </row>
    <row r="70" spans="1:1">
      <c r="A70">
        <v>2026</v>
      </c>
    </row>
    <row r="71" spans="1:1">
      <c r="A71">
        <v>2027</v>
      </c>
    </row>
    <row r="72" spans="1:1">
      <c r="A72">
        <v>2028</v>
      </c>
    </row>
    <row r="73" spans="1:1">
      <c r="A73">
        <v>2029</v>
      </c>
    </row>
    <row r="74" spans="1:1">
      <c r="A74">
        <v>2030</v>
      </c>
    </row>
    <row r="75" spans="1:1">
      <c r="A75">
        <v>2031</v>
      </c>
    </row>
    <row r="76" spans="1:1">
      <c r="A76">
        <v>2032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0677-63EB-004D-B3D5-F0208AB3DCD9}">
  <dimension ref="A1:N98"/>
  <sheetViews>
    <sheetView zoomScale="160" zoomScaleNormal="160" workbookViewId="0">
      <selection activeCell="F3" sqref="F3:F6"/>
    </sheetView>
  </sheetViews>
  <sheetFormatPr baseColWidth="10" defaultRowHeight="13"/>
  <sheetData>
    <row r="1" spans="1:14" ht="14">
      <c r="A1" s="9" t="s">
        <v>12</v>
      </c>
      <c r="B1" s="9" t="s">
        <v>5</v>
      </c>
      <c r="C1" s="9" t="s">
        <v>6</v>
      </c>
      <c r="D1" s="9" t="s">
        <v>2</v>
      </c>
      <c r="E1" s="9" t="s">
        <v>9</v>
      </c>
      <c r="F1" s="9" t="s">
        <v>13</v>
      </c>
      <c r="G1" s="9" t="s">
        <v>3</v>
      </c>
      <c r="M1" t="s">
        <v>122</v>
      </c>
      <c r="N1">
        <v>0.05</v>
      </c>
    </row>
    <row r="2" spans="1:14" ht="23">
      <c r="B2" s="11" t="s">
        <v>1</v>
      </c>
      <c r="C2" s="11" t="s">
        <v>7</v>
      </c>
      <c r="D2" s="12" t="s">
        <v>8</v>
      </c>
      <c r="E2" s="11" t="s">
        <v>11</v>
      </c>
      <c r="F2" s="11" t="s">
        <v>14</v>
      </c>
      <c r="G2" s="12" t="s">
        <v>15</v>
      </c>
      <c r="M2" t="s">
        <v>123</v>
      </c>
      <c r="N2">
        <v>0.1</v>
      </c>
    </row>
    <row r="3" spans="1:14">
      <c r="B3">
        <v>-3</v>
      </c>
      <c r="F3">
        <v>-3</v>
      </c>
      <c r="M3" t="s">
        <v>124</v>
      </c>
      <c r="N3">
        <v>0.8</v>
      </c>
    </row>
    <row r="4" spans="1:14">
      <c r="B4">
        <v>-2</v>
      </c>
      <c r="F4">
        <v>-2</v>
      </c>
    </row>
    <row r="5" spans="1:14">
      <c r="B5">
        <v>-1</v>
      </c>
      <c r="F5">
        <v>10</v>
      </c>
    </row>
    <row r="6" spans="1:14">
      <c r="B6">
        <v>0</v>
      </c>
      <c r="D6">
        <v>11</v>
      </c>
      <c r="E6">
        <v>-1.1000000000000001</v>
      </c>
      <c r="F6">
        <v>-5</v>
      </c>
    </row>
    <row r="7" spans="1:14" ht="14">
      <c r="A7" s="14" t="s">
        <v>16</v>
      </c>
      <c r="B7">
        <v>1</v>
      </c>
      <c r="C7" s="17">
        <v>11.805999999999999</v>
      </c>
    </row>
    <row r="8" spans="1:14" ht="14">
      <c r="A8" s="14" t="s">
        <v>17</v>
      </c>
      <c r="B8">
        <v>2</v>
      </c>
      <c r="C8" s="17">
        <v>9.2759999999999998</v>
      </c>
    </row>
    <row r="9" spans="1:14" ht="14">
      <c r="A9" s="14" t="s">
        <v>18</v>
      </c>
      <c r="B9">
        <v>3</v>
      </c>
      <c r="C9" s="17">
        <v>8.6419999999999995</v>
      </c>
    </row>
    <row r="10" spans="1:14" ht="14">
      <c r="A10" s="14" t="s">
        <v>19</v>
      </c>
      <c r="B10">
        <v>4</v>
      </c>
      <c r="C10" s="17">
        <v>9.3000000000000007</v>
      </c>
    </row>
    <row r="11" spans="1:14" ht="14">
      <c r="A11" s="14" t="s">
        <v>20</v>
      </c>
      <c r="B11">
        <v>5</v>
      </c>
      <c r="C11" s="17">
        <v>11.172000000000001</v>
      </c>
    </row>
    <row r="12" spans="1:14" ht="14">
      <c r="A12" s="14" t="s">
        <v>21</v>
      </c>
      <c r="B12">
        <v>6</v>
      </c>
      <c r="C12" s="17">
        <v>9.6080000000000005</v>
      </c>
    </row>
    <row r="13" spans="1:14" ht="14">
      <c r="A13" s="14" t="s">
        <v>22</v>
      </c>
      <c r="B13">
        <v>7</v>
      </c>
      <c r="C13" s="17">
        <v>8.9139999999999997</v>
      </c>
    </row>
    <row r="14" spans="1:14" ht="14">
      <c r="A14" s="14" t="s">
        <v>23</v>
      </c>
      <c r="B14">
        <v>8</v>
      </c>
      <c r="C14" s="17">
        <v>9.0259999999999998</v>
      </c>
    </row>
    <row r="15" spans="1:14" ht="14">
      <c r="A15" s="14" t="s">
        <v>24</v>
      </c>
      <c r="B15">
        <v>9</v>
      </c>
      <c r="C15" s="17">
        <v>11.071</v>
      </c>
    </row>
    <row r="16" spans="1:14" ht="14">
      <c r="A16" s="14" t="s">
        <v>25</v>
      </c>
      <c r="B16">
        <v>10</v>
      </c>
      <c r="C16" s="17">
        <v>9.1959999999999997</v>
      </c>
    </row>
    <row r="17" spans="1:3" ht="14">
      <c r="A17" s="14" t="s">
        <v>26</v>
      </c>
      <c r="B17">
        <v>11</v>
      </c>
      <c r="C17" s="17">
        <v>9.3480000000000008</v>
      </c>
    </row>
    <row r="18" spans="1:3" ht="14">
      <c r="A18" s="14" t="s">
        <v>27</v>
      </c>
      <c r="B18">
        <v>12</v>
      </c>
      <c r="C18" s="17">
        <v>8.984</v>
      </c>
    </row>
    <row r="19" spans="1:3" ht="14">
      <c r="A19" s="14" t="s">
        <v>28</v>
      </c>
      <c r="B19">
        <v>13</v>
      </c>
      <c r="C19" s="17">
        <v>10.672000000000001</v>
      </c>
    </row>
    <row r="20" spans="1:3" ht="14">
      <c r="A20" s="14" t="s">
        <v>29</v>
      </c>
      <c r="B20">
        <v>14</v>
      </c>
      <c r="C20" s="17">
        <v>9.5329999999999995</v>
      </c>
    </row>
    <row r="21" spans="1:3" ht="14">
      <c r="A21" s="14" t="s">
        <v>30</v>
      </c>
      <c r="B21">
        <v>15</v>
      </c>
      <c r="C21" s="17">
        <v>8.8070000000000004</v>
      </c>
    </row>
    <row r="22" spans="1:3" ht="14">
      <c r="A22" s="14" t="s">
        <v>31</v>
      </c>
      <c r="B22">
        <v>16</v>
      </c>
      <c r="C22" s="17">
        <v>8.9770000000000003</v>
      </c>
    </row>
    <row r="23" spans="1:3" ht="14">
      <c r="A23" s="14" t="s">
        <v>32</v>
      </c>
      <c r="B23">
        <v>17</v>
      </c>
      <c r="C23" s="17">
        <v>10.843</v>
      </c>
    </row>
    <row r="24" spans="1:3" ht="14">
      <c r="A24" s="14" t="s">
        <v>33</v>
      </c>
      <c r="B24">
        <v>18</v>
      </c>
      <c r="C24" s="17">
        <v>9.2330000000000005</v>
      </c>
    </row>
    <row r="25" spans="1:3" ht="14">
      <c r="A25" s="14" t="s">
        <v>34</v>
      </c>
      <c r="B25">
        <v>19</v>
      </c>
      <c r="C25" s="17">
        <v>8.8360000000000003</v>
      </c>
    </row>
    <row r="26" spans="1:3" ht="14">
      <c r="A26" s="14" t="s">
        <v>35</v>
      </c>
      <c r="B26">
        <v>20</v>
      </c>
      <c r="C26" s="17">
        <v>9.2479999999999993</v>
      </c>
    </row>
    <row r="27" spans="1:3" ht="14">
      <c r="A27" s="14" t="s">
        <v>36</v>
      </c>
      <c r="B27">
        <v>21</v>
      </c>
      <c r="C27" s="17">
        <v>10.502000000000001</v>
      </c>
    </row>
    <row r="28" spans="1:3" ht="14">
      <c r="A28" s="14" t="s">
        <v>37</v>
      </c>
      <c r="B28">
        <v>22</v>
      </c>
      <c r="C28" s="17">
        <v>9.0939999999999994</v>
      </c>
    </row>
    <row r="29" spans="1:3" ht="14">
      <c r="A29" s="14" t="s">
        <v>38</v>
      </c>
      <c r="B29">
        <v>23</v>
      </c>
      <c r="C29" s="17">
        <v>8.8409999999999993</v>
      </c>
    </row>
    <row r="30" spans="1:3" ht="14">
      <c r="A30" s="14" t="s">
        <v>39</v>
      </c>
      <c r="B30">
        <v>24</v>
      </c>
      <c r="C30" s="17">
        <v>8.8409999999999993</v>
      </c>
    </row>
    <row r="31" spans="1:3" ht="14">
      <c r="A31" s="14" t="s">
        <v>40</v>
      </c>
      <c r="B31">
        <v>25</v>
      </c>
      <c r="C31" s="17">
        <v>10.701000000000001</v>
      </c>
    </row>
    <row r="32" spans="1:3" ht="14">
      <c r="A32" s="14" t="s">
        <v>41</v>
      </c>
      <c r="B32">
        <v>26</v>
      </c>
      <c r="C32" s="17">
        <v>9.2110000000000003</v>
      </c>
    </row>
    <row r="33" spans="1:3" ht="14">
      <c r="A33" s="14" t="s">
        <v>42</v>
      </c>
      <c r="B33">
        <v>27</v>
      </c>
      <c r="C33" s="17">
        <v>8.9239999999999995</v>
      </c>
    </row>
    <row r="34" spans="1:3" ht="14">
      <c r="A34" s="14" t="s">
        <v>43</v>
      </c>
      <c r="B34">
        <v>28</v>
      </c>
      <c r="C34" s="17">
        <v>8.3789999999999996</v>
      </c>
    </row>
    <row r="35" spans="1:3" ht="14">
      <c r="A35" s="14" t="s">
        <v>44</v>
      </c>
      <c r="B35">
        <v>29</v>
      </c>
      <c r="C35" s="17">
        <v>10.929</v>
      </c>
    </row>
    <row r="36" spans="1:3" ht="14">
      <c r="A36" s="14" t="s">
        <v>45</v>
      </c>
      <c r="B36">
        <v>30</v>
      </c>
      <c r="C36" s="17">
        <v>8.0660000000000007</v>
      </c>
    </row>
    <row r="37" spans="1:3" ht="14">
      <c r="A37" s="14" t="s">
        <v>46</v>
      </c>
      <c r="B37">
        <v>31</v>
      </c>
      <c r="C37" s="17">
        <v>8.1</v>
      </c>
    </row>
    <row r="38" spans="1:3" ht="14">
      <c r="A38" s="14" t="s">
        <v>47</v>
      </c>
      <c r="B38">
        <v>32</v>
      </c>
      <c r="C38" s="17">
        <v>7.7370000000000001</v>
      </c>
    </row>
    <row r="39" spans="1:3" ht="14">
      <c r="A39" s="14" t="s">
        <v>48</v>
      </c>
      <c r="B39">
        <v>33</v>
      </c>
      <c r="C39" s="17">
        <v>11.218999999999999</v>
      </c>
    </row>
    <row r="40" spans="1:3" ht="14">
      <c r="A40" s="14" t="s">
        <v>49</v>
      </c>
      <c r="B40">
        <v>34</v>
      </c>
      <c r="C40" s="17">
        <v>9.2739999999999991</v>
      </c>
    </row>
    <row r="41" spans="1:3" ht="14">
      <c r="A41" s="14" t="s">
        <v>50</v>
      </c>
      <c r="B41">
        <v>35</v>
      </c>
      <c r="C41" s="17">
        <v>7.7960000000000003</v>
      </c>
    </row>
    <row r="42" spans="1:3" ht="14">
      <c r="A42" s="14" t="s">
        <v>51</v>
      </c>
      <c r="B42">
        <v>36</v>
      </c>
      <c r="C42" s="17">
        <v>8.9280000000000008</v>
      </c>
    </row>
    <row r="43" spans="1:3" ht="14">
      <c r="A43" s="14" t="s">
        <v>52</v>
      </c>
      <c r="B43">
        <v>37</v>
      </c>
      <c r="C43" s="17">
        <v>10.91</v>
      </c>
    </row>
    <row r="44" spans="1:3" ht="14">
      <c r="A44" s="14" t="s">
        <v>53</v>
      </c>
      <c r="B44">
        <v>38</v>
      </c>
      <c r="C44" s="17">
        <v>9.3559999999999999</v>
      </c>
    </row>
    <row r="45" spans="1:3" ht="14">
      <c r="A45" s="14" t="s">
        <v>54</v>
      </c>
      <c r="B45">
        <v>39</v>
      </c>
      <c r="C45" s="17">
        <v>8.6170000000000009</v>
      </c>
    </row>
    <row r="46" spans="1:3" ht="14">
      <c r="A46" s="14" t="s">
        <v>55</v>
      </c>
      <c r="B46">
        <v>40</v>
      </c>
      <c r="C46" s="17">
        <v>8.7159999999999993</v>
      </c>
    </row>
    <row r="47" spans="1:3" ht="14">
      <c r="A47" s="14" t="s">
        <v>56</v>
      </c>
      <c r="B47">
        <v>41</v>
      </c>
      <c r="C47" s="17">
        <v>11.951000000000001</v>
      </c>
    </row>
    <row r="48" spans="1:3" ht="14">
      <c r="A48" s="14" t="s">
        <v>57</v>
      </c>
      <c r="B48">
        <v>42</v>
      </c>
      <c r="C48" s="17">
        <v>8.4990000000000006</v>
      </c>
    </row>
    <row r="49" spans="1:3" ht="14">
      <c r="A49" s="14" t="s">
        <v>58</v>
      </c>
      <c r="B49">
        <v>43</v>
      </c>
      <c r="C49" s="17">
        <v>8.4819999999999993</v>
      </c>
    </row>
    <row r="50" spans="1:3" ht="14">
      <c r="A50" s="14" t="s">
        <v>59</v>
      </c>
      <c r="B50">
        <v>44</v>
      </c>
      <c r="C50" s="17">
        <v>8.391</v>
      </c>
    </row>
    <row r="51" spans="1:3" ht="14">
      <c r="A51" s="14" t="s">
        <v>60</v>
      </c>
      <c r="B51">
        <v>45</v>
      </c>
      <c r="C51" s="17">
        <v>10.132</v>
      </c>
    </row>
    <row r="52" spans="1:3" ht="14">
      <c r="A52" s="14" t="s">
        <v>61</v>
      </c>
      <c r="B52">
        <v>46</v>
      </c>
      <c r="C52" s="17">
        <v>8.4</v>
      </c>
    </row>
    <row r="53" spans="1:3" ht="14">
      <c r="A53" s="14" t="s">
        <v>62</v>
      </c>
      <c r="B53">
        <v>47</v>
      </c>
      <c r="C53" s="17">
        <v>8.69</v>
      </c>
    </row>
    <row r="54" spans="1:3" ht="14">
      <c r="A54" s="14" t="s">
        <v>63</v>
      </c>
      <c r="B54">
        <v>48</v>
      </c>
      <c r="C54" s="17">
        <v>8.2620000000000005</v>
      </c>
    </row>
    <row r="55" spans="1:3" ht="14">
      <c r="A55" s="14" t="s">
        <v>64</v>
      </c>
      <c r="B55">
        <v>49</v>
      </c>
      <c r="C55" s="17">
        <v>10.157</v>
      </c>
    </row>
    <row r="56" spans="1:3" ht="14">
      <c r="A56" s="14" t="s">
        <v>65</v>
      </c>
      <c r="B56">
        <v>50</v>
      </c>
      <c r="C56" s="17">
        <v>8.734</v>
      </c>
    </row>
    <row r="57" spans="1:3" ht="14">
      <c r="A57" s="14" t="s">
        <v>66</v>
      </c>
      <c r="B57">
        <v>51</v>
      </c>
      <c r="C57" s="17">
        <v>8.6069999999999993</v>
      </c>
    </row>
    <row r="58" spans="1:3" ht="14">
      <c r="A58" s="14" t="s">
        <v>67</v>
      </c>
      <c r="B58">
        <v>52</v>
      </c>
      <c r="C58" s="17">
        <v>8.5050000000000008</v>
      </c>
    </row>
    <row r="59" spans="1:3" ht="14">
      <c r="A59" s="14" t="s">
        <v>68</v>
      </c>
      <c r="B59">
        <v>53</v>
      </c>
      <c r="C59" s="17">
        <v>9.8460000000000001</v>
      </c>
    </row>
    <row r="60" spans="1:3" ht="14">
      <c r="A60" s="14" t="s">
        <v>69</v>
      </c>
      <c r="B60">
        <v>54</v>
      </c>
      <c r="C60" s="17">
        <v>9.0090000000000003</v>
      </c>
    </row>
    <row r="61" spans="1:3" ht="14">
      <c r="A61" s="14" t="s">
        <v>70</v>
      </c>
      <c r="B61">
        <v>55</v>
      </c>
      <c r="C61" s="17">
        <v>8.4489999999999998</v>
      </c>
    </row>
    <row r="62" spans="1:3" ht="14">
      <c r="A62" s="14" t="s">
        <v>71</v>
      </c>
      <c r="B62">
        <v>56</v>
      </c>
      <c r="C62" s="17">
        <v>8.4890000000000008</v>
      </c>
    </row>
    <row r="63" spans="1:3" ht="14">
      <c r="A63" s="14" t="s">
        <v>72</v>
      </c>
      <c r="B63">
        <v>57</v>
      </c>
      <c r="C63" s="17">
        <v>10.268000000000001</v>
      </c>
    </row>
    <row r="64" spans="1:3" ht="14">
      <c r="A64" s="14" t="s">
        <v>73</v>
      </c>
      <c r="B64">
        <v>58</v>
      </c>
      <c r="C64" s="17">
        <v>8.6029999999999998</v>
      </c>
    </row>
    <row r="65" spans="1:3" ht="14">
      <c r="A65" s="14" t="s">
        <v>74</v>
      </c>
      <c r="B65">
        <v>59</v>
      </c>
      <c r="C65" s="17">
        <v>8.35</v>
      </c>
    </row>
    <row r="66" spans="1:3" ht="14">
      <c r="A66" s="14" t="s">
        <v>75</v>
      </c>
      <c r="B66">
        <v>60</v>
      </c>
      <c r="C66" s="17">
        <v>9.2370000000000001</v>
      </c>
    </row>
    <row r="67" spans="1:3" ht="14">
      <c r="A67" s="14" t="s">
        <v>76</v>
      </c>
      <c r="B67">
        <v>61</v>
      </c>
      <c r="C67" s="17">
        <v>10.787000000000001</v>
      </c>
    </row>
    <row r="68" spans="1:3" ht="14">
      <c r="A68" s="14" t="s">
        <v>77</v>
      </c>
      <c r="B68">
        <v>62</v>
      </c>
      <c r="C68" s="17">
        <v>9.0329999999999995</v>
      </c>
    </row>
    <row r="69" spans="1:3" ht="14">
      <c r="A69" s="14" t="s">
        <v>78</v>
      </c>
      <c r="B69">
        <v>63</v>
      </c>
      <c r="C69" s="17">
        <v>8.7810000000000006</v>
      </c>
    </row>
    <row r="70" spans="1:3" ht="14">
      <c r="A70" s="14" t="s">
        <v>79</v>
      </c>
      <c r="B70">
        <v>64</v>
      </c>
      <c r="C70" s="17">
        <v>8.8770000000000007</v>
      </c>
    </row>
    <row r="71" spans="1:3" ht="14">
      <c r="A71" s="14" t="s">
        <v>80</v>
      </c>
      <c r="B71">
        <v>65</v>
      </c>
      <c r="C71" s="17">
        <v>11.355</v>
      </c>
    </row>
    <row r="72" spans="1:3" ht="14">
      <c r="A72" s="14" t="s">
        <v>81</v>
      </c>
      <c r="B72">
        <v>66</v>
      </c>
      <c r="C72" s="17">
        <v>10.199</v>
      </c>
    </row>
    <row r="73" spans="1:3" ht="14">
      <c r="A73" s="14" t="s">
        <v>82</v>
      </c>
      <c r="B73">
        <v>67</v>
      </c>
      <c r="C73" s="17">
        <v>8.968</v>
      </c>
    </row>
    <row r="74" spans="1:3" ht="14">
      <c r="A74" s="14" t="s">
        <v>83</v>
      </c>
      <c r="B74">
        <v>68</v>
      </c>
      <c r="C74" s="17">
        <v>9.4139999999999997</v>
      </c>
    </row>
    <row r="75" spans="1:3" ht="14">
      <c r="A75" s="14" t="s">
        <v>84</v>
      </c>
      <c r="B75">
        <v>69</v>
      </c>
      <c r="C75" s="17">
        <v>11.631</v>
      </c>
    </row>
    <row r="76" spans="1:3" ht="14">
      <c r="A76" s="14" t="s">
        <v>85</v>
      </c>
      <c r="B76">
        <v>70</v>
      </c>
      <c r="C76" s="17">
        <v>9.7070000000000007</v>
      </c>
    </row>
    <row r="77" spans="1:3" ht="14">
      <c r="A77" s="14" t="s">
        <v>86</v>
      </c>
      <c r="B77">
        <v>71</v>
      </c>
      <c r="C77" s="17">
        <v>9.5459999999999994</v>
      </c>
    </row>
    <row r="78" spans="1:3" ht="14">
      <c r="A78" s="14" t="s">
        <v>87</v>
      </c>
      <c r="B78">
        <v>72</v>
      </c>
      <c r="C78" s="17">
        <v>10.045999999999999</v>
      </c>
    </row>
    <row r="79" spans="1:3" ht="14">
      <c r="A79" s="14" t="s">
        <v>88</v>
      </c>
      <c r="B79">
        <v>73</v>
      </c>
      <c r="C79" s="17">
        <v>12.593</v>
      </c>
    </row>
    <row r="80" spans="1:3" ht="14">
      <c r="A80" s="14" t="s">
        <v>89</v>
      </c>
      <c r="B80">
        <v>74</v>
      </c>
      <c r="C80" s="17">
        <v>9.98</v>
      </c>
    </row>
    <row r="81" spans="1:3" ht="14">
      <c r="A81" s="14" t="s">
        <v>90</v>
      </c>
      <c r="B81">
        <v>75</v>
      </c>
      <c r="C81" s="17">
        <v>9.94</v>
      </c>
    </row>
    <row r="82" spans="1:3" ht="14">
      <c r="A82" s="14" t="s">
        <v>91</v>
      </c>
      <c r="B82">
        <v>76</v>
      </c>
      <c r="C82" s="17">
        <v>10.085000000000001</v>
      </c>
    </row>
    <row r="83" spans="1:3" ht="14">
      <c r="A83" s="14" t="s">
        <v>92</v>
      </c>
      <c r="B83">
        <v>77</v>
      </c>
      <c r="C83" s="17">
        <v>12.406000000000001</v>
      </c>
    </row>
    <row r="84" spans="1:3" ht="14">
      <c r="A84" s="14" t="s">
        <v>93</v>
      </c>
      <c r="B84">
        <v>78</v>
      </c>
      <c r="C84" s="17">
        <v>10.471</v>
      </c>
    </row>
    <row r="85" spans="1:3" ht="14">
      <c r="A85" s="14" t="s">
        <v>94</v>
      </c>
      <c r="B85">
        <v>79</v>
      </c>
      <c r="C85" s="17">
        <v>10.499000000000001</v>
      </c>
    </row>
    <row r="86" spans="1:3" ht="14">
      <c r="A86" s="14" t="s">
        <v>95</v>
      </c>
      <c r="B86">
        <v>80</v>
      </c>
      <c r="C86" s="17">
        <v>11.211</v>
      </c>
    </row>
    <row r="87" spans="1:3" ht="14">
      <c r="A87" s="14" t="s">
        <v>96</v>
      </c>
      <c r="B87">
        <v>81</v>
      </c>
      <c r="C87" s="17"/>
    </row>
    <row r="88" spans="1:3" ht="14">
      <c r="A88" s="14" t="s">
        <v>97</v>
      </c>
      <c r="B88">
        <v>82</v>
      </c>
    </row>
    <row r="89" spans="1:3" ht="14">
      <c r="A89" s="14" t="s">
        <v>98</v>
      </c>
      <c r="B89">
        <v>83</v>
      </c>
    </row>
    <row r="90" spans="1:3" ht="14">
      <c r="A90" s="14" t="s">
        <v>99</v>
      </c>
      <c r="B90">
        <v>84</v>
      </c>
    </row>
    <row r="91" spans="1:3" ht="14">
      <c r="A91" s="14" t="s">
        <v>100</v>
      </c>
      <c r="B91">
        <v>85</v>
      </c>
    </row>
    <row r="92" spans="1:3" ht="14">
      <c r="A92" s="14" t="s">
        <v>101</v>
      </c>
      <c r="B92">
        <v>86</v>
      </c>
    </row>
    <row r="93" spans="1:3" ht="14">
      <c r="A93" s="14" t="s">
        <v>102</v>
      </c>
      <c r="B93">
        <v>87</v>
      </c>
    </row>
    <row r="94" spans="1:3" ht="14">
      <c r="A94" s="14" t="s">
        <v>103</v>
      </c>
      <c r="B94">
        <v>88</v>
      </c>
    </row>
    <row r="95" spans="1:3" ht="14">
      <c r="A95" s="14" t="s">
        <v>104</v>
      </c>
      <c r="B95">
        <v>89</v>
      </c>
    </row>
    <row r="96" spans="1:3" ht="14">
      <c r="A96" s="14" t="s">
        <v>105</v>
      </c>
      <c r="B96">
        <v>90</v>
      </c>
    </row>
    <row r="97" spans="1:2" ht="14">
      <c r="A97" s="14" t="s">
        <v>106</v>
      </c>
      <c r="B97">
        <v>91</v>
      </c>
    </row>
    <row r="98" spans="1:2" ht="14">
      <c r="A98" s="14" t="s">
        <v>107</v>
      </c>
      <c r="B98">
        <v>92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0372-6A74-A646-80A6-8D566EA07C48}">
  <dimension ref="A1:G98"/>
  <sheetViews>
    <sheetView workbookViewId="0">
      <selection activeCell="L51" sqref="L51"/>
    </sheetView>
  </sheetViews>
  <sheetFormatPr baseColWidth="10" defaultRowHeight="13"/>
  <sheetData>
    <row r="1" spans="1:7" ht="14">
      <c r="A1" s="9" t="s">
        <v>12</v>
      </c>
      <c r="B1" s="9" t="s">
        <v>5</v>
      </c>
      <c r="C1" s="9" t="s">
        <v>6</v>
      </c>
      <c r="D1" s="9" t="s">
        <v>2</v>
      </c>
      <c r="E1" s="9" t="s">
        <v>9</v>
      </c>
      <c r="F1" s="9" t="s">
        <v>13</v>
      </c>
      <c r="G1" s="9" t="s">
        <v>3</v>
      </c>
    </row>
    <row r="2" spans="1:7" ht="23">
      <c r="B2" s="11" t="s">
        <v>1</v>
      </c>
      <c r="C2" s="11" t="s">
        <v>7</v>
      </c>
      <c r="D2" s="12" t="s">
        <v>8</v>
      </c>
      <c r="E2" s="11" t="s">
        <v>11</v>
      </c>
      <c r="F2" s="11" t="s">
        <v>14</v>
      </c>
      <c r="G2" s="12" t="s">
        <v>15</v>
      </c>
    </row>
    <row r="7" spans="1:7" ht="14">
      <c r="A7" s="14" t="s">
        <v>16</v>
      </c>
      <c r="B7">
        <v>1</v>
      </c>
      <c r="C7" s="17">
        <v>11.805999999999999</v>
      </c>
    </row>
    <row r="8" spans="1:7" ht="14">
      <c r="A8" s="14" t="s">
        <v>17</v>
      </c>
      <c r="B8">
        <v>2</v>
      </c>
      <c r="C8" s="17">
        <v>9.2759999999999998</v>
      </c>
    </row>
    <row r="9" spans="1:7" ht="14">
      <c r="A9" s="14" t="s">
        <v>18</v>
      </c>
      <c r="B9">
        <v>3</v>
      </c>
      <c r="C9" s="17">
        <v>8.6419999999999995</v>
      </c>
    </row>
    <row r="10" spans="1:7" ht="14">
      <c r="A10" s="14" t="s">
        <v>19</v>
      </c>
      <c r="B10">
        <v>4</v>
      </c>
      <c r="C10" s="17">
        <v>9.3000000000000007</v>
      </c>
    </row>
    <row r="11" spans="1:7" ht="14">
      <c r="A11" s="14" t="s">
        <v>20</v>
      </c>
      <c r="B11">
        <v>5</v>
      </c>
      <c r="C11" s="17">
        <v>11.172000000000001</v>
      </c>
    </row>
    <row r="12" spans="1:7" ht="14">
      <c r="A12" s="14" t="s">
        <v>21</v>
      </c>
      <c r="B12">
        <v>6</v>
      </c>
      <c r="C12" s="17">
        <v>9.6080000000000005</v>
      </c>
    </row>
    <row r="13" spans="1:7" ht="14">
      <c r="A13" s="14" t="s">
        <v>22</v>
      </c>
      <c r="B13">
        <v>7</v>
      </c>
      <c r="C13" s="17">
        <v>8.9139999999999997</v>
      </c>
    </row>
    <row r="14" spans="1:7" ht="14">
      <c r="A14" s="14" t="s">
        <v>23</v>
      </c>
      <c r="B14">
        <v>8</v>
      </c>
      <c r="C14" s="17">
        <v>9.0259999999999998</v>
      </c>
    </row>
    <row r="15" spans="1:7" ht="14">
      <c r="A15" s="14" t="s">
        <v>24</v>
      </c>
      <c r="B15">
        <v>9</v>
      </c>
      <c r="C15" s="17">
        <v>11.071</v>
      </c>
    </row>
    <row r="16" spans="1:7" ht="14">
      <c r="A16" s="14" t="s">
        <v>25</v>
      </c>
      <c r="B16">
        <v>10</v>
      </c>
      <c r="C16" s="17">
        <v>9.1959999999999997</v>
      </c>
    </row>
    <row r="17" spans="1:3" ht="14">
      <c r="A17" s="14" t="s">
        <v>26</v>
      </c>
      <c r="B17">
        <v>11</v>
      </c>
      <c r="C17" s="17">
        <v>9.3480000000000008</v>
      </c>
    </row>
    <row r="18" spans="1:3" ht="14">
      <c r="A18" s="14" t="s">
        <v>27</v>
      </c>
      <c r="B18">
        <v>12</v>
      </c>
      <c r="C18" s="17">
        <v>8.984</v>
      </c>
    </row>
    <row r="19" spans="1:3" ht="14">
      <c r="A19" s="14" t="s">
        <v>28</v>
      </c>
      <c r="B19">
        <v>13</v>
      </c>
      <c r="C19" s="17">
        <v>10.672000000000001</v>
      </c>
    </row>
    <row r="20" spans="1:3" ht="14">
      <c r="A20" s="14" t="s">
        <v>29</v>
      </c>
      <c r="B20">
        <v>14</v>
      </c>
      <c r="C20" s="17">
        <v>9.5329999999999995</v>
      </c>
    </row>
    <row r="21" spans="1:3" ht="14">
      <c r="A21" s="14" t="s">
        <v>30</v>
      </c>
      <c r="B21">
        <v>15</v>
      </c>
      <c r="C21" s="17">
        <v>8.8070000000000004</v>
      </c>
    </row>
    <row r="22" spans="1:3" ht="14">
      <c r="A22" s="14" t="s">
        <v>31</v>
      </c>
      <c r="B22">
        <v>16</v>
      </c>
      <c r="C22" s="17">
        <v>8.9770000000000003</v>
      </c>
    </row>
    <row r="23" spans="1:3" ht="14">
      <c r="A23" s="14" t="s">
        <v>32</v>
      </c>
      <c r="B23">
        <v>17</v>
      </c>
      <c r="C23" s="17">
        <v>10.843</v>
      </c>
    </row>
    <row r="24" spans="1:3" ht="14">
      <c r="A24" s="14" t="s">
        <v>33</v>
      </c>
      <c r="B24">
        <v>18</v>
      </c>
      <c r="C24" s="17">
        <v>9.2330000000000005</v>
      </c>
    </row>
    <row r="25" spans="1:3" ht="14">
      <c r="A25" s="14" t="s">
        <v>34</v>
      </c>
      <c r="B25">
        <v>19</v>
      </c>
      <c r="C25" s="17">
        <v>8.8360000000000003</v>
      </c>
    </row>
    <row r="26" spans="1:3" ht="14">
      <c r="A26" s="14" t="s">
        <v>35</v>
      </c>
      <c r="B26">
        <v>20</v>
      </c>
      <c r="C26" s="17">
        <v>9.2479999999999993</v>
      </c>
    </row>
    <row r="27" spans="1:3" ht="14">
      <c r="A27" s="14" t="s">
        <v>36</v>
      </c>
      <c r="B27">
        <v>21</v>
      </c>
      <c r="C27" s="17">
        <v>10.502000000000001</v>
      </c>
    </row>
    <row r="28" spans="1:3" ht="14">
      <c r="A28" s="14" t="s">
        <v>37</v>
      </c>
      <c r="B28">
        <v>22</v>
      </c>
      <c r="C28" s="17">
        <v>9.0939999999999994</v>
      </c>
    </row>
    <row r="29" spans="1:3" ht="14">
      <c r="A29" s="14" t="s">
        <v>38</v>
      </c>
      <c r="B29">
        <v>23</v>
      </c>
      <c r="C29" s="17">
        <v>8.8409999999999993</v>
      </c>
    </row>
    <row r="30" spans="1:3" ht="14">
      <c r="A30" s="14" t="s">
        <v>39</v>
      </c>
      <c r="B30">
        <v>24</v>
      </c>
      <c r="C30" s="17">
        <v>8.8409999999999993</v>
      </c>
    </row>
    <row r="31" spans="1:3" ht="14">
      <c r="A31" s="14" t="s">
        <v>40</v>
      </c>
      <c r="B31">
        <v>25</v>
      </c>
      <c r="C31" s="17">
        <v>10.701000000000001</v>
      </c>
    </row>
    <row r="32" spans="1:3" ht="14">
      <c r="A32" s="14" t="s">
        <v>41</v>
      </c>
      <c r="B32">
        <v>26</v>
      </c>
      <c r="C32" s="17">
        <v>9.2110000000000003</v>
      </c>
    </row>
    <row r="33" spans="1:3" ht="14">
      <c r="A33" s="14" t="s">
        <v>42</v>
      </c>
      <c r="B33">
        <v>27</v>
      </c>
      <c r="C33" s="17">
        <v>8.9239999999999995</v>
      </c>
    </row>
    <row r="34" spans="1:3" ht="14">
      <c r="A34" s="14" t="s">
        <v>43</v>
      </c>
      <c r="B34">
        <v>28</v>
      </c>
      <c r="C34" s="17">
        <v>8.3789999999999996</v>
      </c>
    </row>
    <row r="35" spans="1:3" ht="14">
      <c r="A35" s="14" t="s">
        <v>44</v>
      </c>
      <c r="B35">
        <v>29</v>
      </c>
      <c r="C35" s="17">
        <v>10.929</v>
      </c>
    </row>
    <row r="36" spans="1:3" ht="14">
      <c r="A36" s="14" t="s">
        <v>45</v>
      </c>
      <c r="B36">
        <v>30</v>
      </c>
      <c r="C36" s="17">
        <v>8.0660000000000007</v>
      </c>
    </row>
    <row r="37" spans="1:3" ht="14">
      <c r="A37" s="14" t="s">
        <v>46</v>
      </c>
      <c r="B37">
        <v>31</v>
      </c>
      <c r="C37" s="17">
        <v>8.1</v>
      </c>
    </row>
    <row r="38" spans="1:3" ht="14">
      <c r="A38" s="14" t="s">
        <v>47</v>
      </c>
      <c r="B38">
        <v>32</v>
      </c>
      <c r="C38" s="17">
        <v>7.7370000000000001</v>
      </c>
    </row>
    <row r="39" spans="1:3" ht="14">
      <c r="A39" s="14" t="s">
        <v>48</v>
      </c>
      <c r="B39">
        <v>33</v>
      </c>
      <c r="C39" s="17">
        <v>11.218999999999999</v>
      </c>
    </row>
    <row r="40" spans="1:3" ht="14">
      <c r="A40" s="14" t="s">
        <v>49</v>
      </c>
      <c r="B40">
        <v>34</v>
      </c>
      <c r="C40" s="17">
        <v>9.2739999999999991</v>
      </c>
    </row>
    <row r="41" spans="1:3" ht="14">
      <c r="A41" s="14" t="s">
        <v>50</v>
      </c>
      <c r="B41">
        <v>35</v>
      </c>
      <c r="C41" s="17">
        <v>7.7960000000000003</v>
      </c>
    </row>
    <row r="42" spans="1:3" ht="14">
      <c r="A42" s="14" t="s">
        <v>51</v>
      </c>
      <c r="B42">
        <v>36</v>
      </c>
      <c r="C42" s="17">
        <v>8.9280000000000008</v>
      </c>
    </row>
    <row r="43" spans="1:3" ht="14">
      <c r="A43" s="14" t="s">
        <v>52</v>
      </c>
      <c r="B43">
        <v>37</v>
      </c>
      <c r="C43" s="17">
        <v>10.91</v>
      </c>
    </row>
    <row r="44" spans="1:3" ht="14">
      <c r="A44" s="14" t="s">
        <v>53</v>
      </c>
      <c r="B44">
        <v>38</v>
      </c>
      <c r="C44" s="17">
        <v>9.3559999999999999</v>
      </c>
    </row>
    <row r="45" spans="1:3" ht="14">
      <c r="A45" s="14" t="s">
        <v>54</v>
      </c>
      <c r="B45">
        <v>39</v>
      </c>
      <c r="C45" s="17">
        <v>8.6170000000000009</v>
      </c>
    </row>
    <row r="46" spans="1:3" ht="14">
      <c r="A46" s="14" t="s">
        <v>55</v>
      </c>
      <c r="B46">
        <v>40</v>
      </c>
      <c r="C46" s="17">
        <v>8.7159999999999993</v>
      </c>
    </row>
    <row r="47" spans="1:3" ht="14">
      <c r="A47" s="14" t="s">
        <v>56</v>
      </c>
      <c r="B47">
        <v>41</v>
      </c>
      <c r="C47" s="17">
        <v>11.951000000000001</v>
      </c>
    </row>
    <row r="48" spans="1:3" ht="14">
      <c r="A48" s="14" t="s">
        <v>57</v>
      </c>
      <c r="B48">
        <v>42</v>
      </c>
      <c r="C48" s="17">
        <v>8.4990000000000006</v>
      </c>
    </row>
    <row r="49" spans="1:3" ht="14">
      <c r="A49" s="14" t="s">
        <v>58</v>
      </c>
      <c r="B49">
        <v>43</v>
      </c>
      <c r="C49" s="17">
        <v>8.4819999999999993</v>
      </c>
    </row>
    <row r="50" spans="1:3" ht="14">
      <c r="A50" s="14" t="s">
        <v>59</v>
      </c>
      <c r="B50">
        <v>44</v>
      </c>
      <c r="C50" s="17">
        <v>8.391</v>
      </c>
    </row>
    <row r="51" spans="1:3" ht="14">
      <c r="A51" s="14" t="s">
        <v>60</v>
      </c>
      <c r="B51">
        <v>45</v>
      </c>
      <c r="C51" s="17">
        <v>10.132</v>
      </c>
    </row>
    <row r="52" spans="1:3" ht="14">
      <c r="A52" s="14" t="s">
        <v>61</v>
      </c>
      <c r="B52">
        <v>46</v>
      </c>
      <c r="C52" s="17">
        <v>8.4</v>
      </c>
    </row>
    <row r="53" spans="1:3" ht="14">
      <c r="A53" s="14" t="s">
        <v>62</v>
      </c>
      <c r="B53">
        <v>47</v>
      </c>
      <c r="C53" s="17">
        <v>8.69</v>
      </c>
    </row>
    <row r="54" spans="1:3" ht="14">
      <c r="A54" s="14" t="s">
        <v>63</v>
      </c>
      <c r="B54">
        <v>48</v>
      </c>
      <c r="C54" s="17">
        <v>8.2620000000000005</v>
      </c>
    </row>
    <row r="55" spans="1:3" ht="14">
      <c r="A55" s="14" t="s">
        <v>64</v>
      </c>
      <c r="B55">
        <v>49</v>
      </c>
      <c r="C55" s="17">
        <v>10.157</v>
      </c>
    </row>
    <row r="56" spans="1:3" ht="14">
      <c r="A56" s="14" t="s">
        <v>65</v>
      </c>
      <c r="B56">
        <v>50</v>
      </c>
      <c r="C56" s="17">
        <v>8.734</v>
      </c>
    </row>
    <row r="57" spans="1:3" ht="14">
      <c r="A57" s="14" t="s">
        <v>66</v>
      </c>
      <c r="B57">
        <v>51</v>
      </c>
      <c r="C57" s="17">
        <v>8.6069999999999993</v>
      </c>
    </row>
    <row r="58" spans="1:3" ht="14">
      <c r="A58" s="14" t="s">
        <v>67</v>
      </c>
      <c r="B58">
        <v>52</v>
      </c>
      <c r="C58" s="17">
        <v>8.5050000000000008</v>
      </c>
    </row>
    <row r="59" spans="1:3" ht="14">
      <c r="A59" s="14" t="s">
        <v>68</v>
      </c>
      <c r="B59">
        <v>53</v>
      </c>
      <c r="C59" s="17">
        <v>9.8460000000000001</v>
      </c>
    </row>
    <row r="60" spans="1:3" ht="14">
      <c r="A60" s="14" t="s">
        <v>69</v>
      </c>
      <c r="B60">
        <v>54</v>
      </c>
      <c r="C60" s="17">
        <v>9.0090000000000003</v>
      </c>
    </row>
    <row r="61" spans="1:3" ht="14">
      <c r="A61" s="14" t="s">
        <v>70</v>
      </c>
      <c r="B61">
        <v>55</v>
      </c>
      <c r="C61" s="17">
        <v>8.4489999999999998</v>
      </c>
    </row>
    <row r="62" spans="1:3" ht="14">
      <c r="A62" s="14" t="s">
        <v>71</v>
      </c>
      <c r="B62">
        <v>56</v>
      </c>
      <c r="C62" s="17">
        <v>8.4890000000000008</v>
      </c>
    </row>
    <row r="63" spans="1:3" ht="14">
      <c r="A63" s="14" t="s">
        <v>72</v>
      </c>
      <c r="B63">
        <v>57</v>
      </c>
      <c r="C63" s="17">
        <v>10.268000000000001</v>
      </c>
    </row>
    <row r="64" spans="1:3" ht="14">
      <c r="A64" s="14" t="s">
        <v>73</v>
      </c>
      <c r="B64">
        <v>58</v>
      </c>
      <c r="C64" s="17">
        <v>8.6029999999999998</v>
      </c>
    </row>
    <row r="65" spans="1:3" ht="14">
      <c r="A65" s="14" t="s">
        <v>74</v>
      </c>
      <c r="B65">
        <v>59</v>
      </c>
      <c r="C65" s="17">
        <v>8.35</v>
      </c>
    </row>
    <row r="66" spans="1:3" ht="14">
      <c r="A66" s="14" t="s">
        <v>75</v>
      </c>
      <c r="B66">
        <v>60</v>
      </c>
      <c r="C66" s="17">
        <v>9.2370000000000001</v>
      </c>
    </row>
    <row r="67" spans="1:3" ht="14">
      <c r="A67" s="14" t="s">
        <v>76</v>
      </c>
      <c r="B67">
        <v>61</v>
      </c>
      <c r="C67" s="17">
        <v>10.787000000000001</v>
      </c>
    </row>
    <row r="68" spans="1:3" ht="14">
      <c r="A68" s="14" t="s">
        <v>77</v>
      </c>
      <c r="B68">
        <v>62</v>
      </c>
      <c r="C68" s="17">
        <v>9.0329999999999995</v>
      </c>
    </row>
    <row r="69" spans="1:3" ht="14">
      <c r="A69" s="14" t="s">
        <v>78</v>
      </c>
      <c r="B69">
        <v>63</v>
      </c>
      <c r="C69" s="17">
        <v>8.7810000000000006</v>
      </c>
    </row>
    <row r="70" spans="1:3" ht="14">
      <c r="A70" s="14" t="s">
        <v>79</v>
      </c>
      <c r="B70">
        <v>64</v>
      </c>
      <c r="C70" s="17">
        <v>8.8770000000000007</v>
      </c>
    </row>
    <row r="71" spans="1:3" ht="14">
      <c r="A71" s="14" t="s">
        <v>80</v>
      </c>
      <c r="B71">
        <v>65</v>
      </c>
      <c r="C71" s="17">
        <v>11.355</v>
      </c>
    </row>
    <row r="72" spans="1:3" ht="14">
      <c r="A72" s="14" t="s">
        <v>81</v>
      </c>
      <c r="B72">
        <v>66</v>
      </c>
      <c r="C72" s="17">
        <v>10.199</v>
      </c>
    </row>
    <row r="73" spans="1:3" ht="14">
      <c r="A73" s="14" t="s">
        <v>82</v>
      </c>
      <c r="B73">
        <v>67</v>
      </c>
      <c r="C73" s="17">
        <v>8.968</v>
      </c>
    </row>
    <row r="74" spans="1:3" ht="14">
      <c r="A74" s="14" t="s">
        <v>83</v>
      </c>
      <c r="B74">
        <v>68</v>
      </c>
      <c r="C74" s="17">
        <v>9.4139999999999997</v>
      </c>
    </row>
    <row r="75" spans="1:3" ht="14">
      <c r="A75" s="14" t="s">
        <v>84</v>
      </c>
      <c r="B75">
        <v>69</v>
      </c>
      <c r="C75" s="17">
        <v>11.631</v>
      </c>
    </row>
    <row r="76" spans="1:3" ht="14">
      <c r="A76" s="14" t="s">
        <v>85</v>
      </c>
      <c r="B76">
        <v>70</v>
      </c>
      <c r="C76" s="17">
        <v>9.7070000000000007</v>
      </c>
    </row>
    <row r="77" spans="1:3" ht="14">
      <c r="A77" s="14" t="s">
        <v>86</v>
      </c>
      <c r="B77">
        <v>71</v>
      </c>
      <c r="C77" s="17">
        <v>9.5459999999999994</v>
      </c>
    </row>
    <row r="78" spans="1:3" ht="14">
      <c r="A78" s="14" t="s">
        <v>87</v>
      </c>
      <c r="B78">
        <v>72</v>
      </c>
      <c r="C78" s="17">
        <v>10.045999999999999</v>
      </c>
    </row>
    <row r="79" spans="1:3" ht="14">
      <c r="A79" s="14" t="s">
        <v>88</v>
      </c>
      <c r="B79">
        <v>73</v>
      </c>
      <c r="C79" s="17">
        <v>12.593</v>
      </c>
    </row>
    <row r="80" spans="1:3" ht="14">
      <c r="A80" s="14" t="s">
        <v>89</v>
      </c>
      <c r="B80">
        <v>74</v>
      </c>
      <c r="C80" s="17">
        <v>9.98</v>
      </c>
    </row>
    <row r="81" spans="1:3" ht="14">
      <c r="A81" s="14" t="s">
        <v>90</v>
      </c>
      <c r="B81">
        <v>75</v>
      </c>
      <c r="C81" s="17">
        <v>9.94</v>
      </c>
    </row>
    <row r="82" spans="1:3" ht="14">
      <c r="A82" s="14" t="s">
        <v>91</v>
      </c>
      <c r="B82">
        <v>76</v>
      </c>
      <c r="C82" s="17">
        <v>10.085000000000001</v>
      </c>
    </row>
    <row r="83" spans="1:3" ht="14">
      <c r="A83" s="14" t="s">
        <v>92</v>
      </c>
      <c r="B83">
        <v>77</v>
      </c>
      <c r="C83" s="17">
        <v>12.406000000000001</v>
      </c>
    </row>
    <row r="84" spans="1:3" ht="14">
      <c r="A84" s="14" t="s">
        <v>93</v>
      </c>
      <c r="B84">
        <v>78</v>
      </c>
      <c r="C84" s="17">
        <v>10.471</v>
      </c>
    </row>
    <row r="85" spans="1:3" ht="14">
      <c r="A85" s="14" t="s">
        <v>94</v>
      </c>
      <c r="B85">
        <v>79</v>
      </c>
      <c r="C85" s="17">
        <v>10.499000000000001</v>
      </c>
    </row>
    <row r="86" spans="1:3" ht="14">
      <c r="A86" s="14" t="s">
        <v>95</v>
      </c>
      <c r="B86">
        <v>80</v>
      </c>
      <c r="C86" s="17">
        <v>11.211</v>
      </c>
    </row>
    <row r="87" spans="1:3" ht="14">
      <c r="A87" s="14" t="s">
        <v>96</v>
      </c>
      <c r="B87">
        <v>81</v>
      </c>
      <c r="C87" s="17"/>
    </row>
    <row r="88" spans="1:3" ht="14">
      <c r="A88" s="14" t="s">
        <v>97</v>
      </c>
      <c r="B88">
        <v>82</v>
      </c>
    </row>
    <row r="89" spans="1:3" ht="14">
      <c r="A89" s="14" t="s">
        <v>98</v>
      </c>
      <c r="B89">
        <v>83</v>
      </c>
    </row>
    <row r="90" spans="1:3" ht="14">
      <c r="A90" s="14" t="s">
        <v>99</v>
      </c>
      <c r="B90">
        <v>84</v>
      </c>
    </row>
    <row r="91" spans="1:3" ht="14">
      <c r="A91" s="14" t="s">
        <v>100</v>
      </c>
      <c r="B91">
        <v>85</v>
      </c>
    </row>
    <row r="92" spans="1:3" ht="14">
      <c r="A92" s="14" t="s">
        <v>101</v>
      </c>
      <c r="B92">
        <v>86</v>
      </c>
    </row>
    <row r="93" spans="1:3" ht="14">
      <c r="A93" s="14" t="s">
        <v>102</v>
      </c>
      <c r="B93">
        <v>87</v>
      </c>
    </row>
    <row r="94" spans="1:3" ht="14">
      <c r="A94" s="14" t="s">
        <v>103</v>
      </c>
      <c r="B94">
        <v>88</v>
      </c>
    </row>
    <row r="95" spans="1:3" ht="14">
      <c r="A95" s="14" t="s">
        <v>104</v>
      </c>
      <c r="B95">
        <v>89</v>
      </c>
    </row>
    <row r="96" spans="1:3" ht="14">
      <c r="A96" s="14" t="s">
        <v>105</v>
      </c>
      <c r="B96">
        <v>90</v>
      </c>
    </row>
    <row r="97" spans="1:2" ht="14">
      <c r="A97" s="14" t="s">
        <v>106</v>
      </c>
      <c r="B97">
        <v>91</v>
      </c>
    </row>
    <row r="98" spans="1:2" ht="14">
      <c r="A98" s="14" t="s">
        <v>107</v>
      </c>
      <c r="B98">
        <v>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6B13-88AA-0E48-B1B2-AD1CE8D3C3A3}">
  <dimension ref="A1:G180"/>
  <sheetViews>
    <sheetView workbookViewId="0">
      <selection activeCell="N45" sqref="N45"/>
    </sheetView>
  </sheetViews>
  <sheetFormatPr baseColWidth="10" defaultRowHeight="13"/>
  <cols>
    <col min="1" max="1" width="12.5" bestFit="1" customWidth="1"/>
  </cols>
  <sheetData>
    <row r="1" spans="1:7" ht="14">
      <c r="A1" s="13" t="s">
        <v>108</v>
      </c>
      <c r="B1" s="9" t="s">
        <v>5</v>
      </c>
      <c r="C1" s="9" t="s">
        <v>6</v>
      </c>
      <c r="D1" s="9" t="s">
        <v>2</v>
      </c>
      <c r="E1" s="9" t="s">
        <v>9</v>
      </c>
      <c r="F1" s="9" t="s">
        <v>13</v>
      </c>
      <c r="G1" s="9" t="s">
        <v>3</v>
      </c>
    </row>
    <row r="2" spans="1:7" ht="23">
      <c r="B2" s="11" t="s">
        <v>1</v>
      </c>
      <c r="C2" s="11" t="s">
        <v>7</v>
      </c>
      <c r="D2" s="12" t="s">
        <v>8</v>
      </c>
      <c r="E2" s="11" t="s">
        <v>11</v>
      </c>
      <c r="F2" s="11" t="s">
        <v>14</v>
      </c>
      <c r="G2" s="12" t="s">
        <v>15</v>
      </c>
    </row>
    <row r="3" spans="1:7" ht="23">
      <c r="B3" s="13"/>
      <c r="C3" s="11"/>
      <c r="D3" s="12"/>
      <c r="E3" s="11"/>
      <c r="F3" s="11"/>
      <c r="G3" s="12"/>
    </row>
    <row r="4" spans="1:7" ht="23">
      <c r="B4" s="13"/>
      <c r="C4" s="11"/>
      <c r="D4" s="12"/>
      <c r="E4" s="11"/>
      <c r="F4" s="11"/>
      <c r="G4" s="12"/>
    </row>
    <row r="5" spans="1:7" ht="23">
      <c r="B5" s="13"/>
      <c r="C5" s="11"/>
      <c r="D5" s="12"/>
      <c r="E5" s="11"/>
      <c r="F5" s="11"/>
      <c r="G5" s="12"/>
    </row>
    <row r="6" spans="1:7" ht="14">
      <c r="A6" s="13"/>
      <c r="B6" s="13"/>
    </row>
    <row r="7" spans="1:7" ht="14">
      <c r="A7" s="13"/>
      <c r="B7" s="13"/>
    </row>
    <row r="8" spans="1:7" ht="14">
      <c r="A8" s="13"/>
      <c r="B8" s="13"/>
    </row>
    <row r="9" spans="1:7" ht="14">
      <c r="A9" s="13"/>
      <c r="B9" s="13"/>
    </row>
    <row r="10" spans="1:7" ht="14">
      <c r="A10" s="18">
        <v>42552</v>
      </c>
      <c r="B10" s="14">
        <v>1</v>
      </c>
      <c r="C10" s="16">
        <v>17.582999999999998</v>
      </c>
    </row>
    <row r="11" spans="1:7" ht="14">
      <c r="A11" s="18">
        <v>42553</v>
      </c>
      <c r="B11" s="14">
        <v>2</v>
      </c>
      <c r="C11" s="16">
        <v>2.5249999999999999</v>
      </c>
    </row>
    <row r="12" spans="1:7" ht="14">
      <c r="A12" s="18">
        <v>42554</v>
      </c>
      <c r="B12" s="14">
        <v>3</v>
      </c>
      <c r="C12" s="16">
        <v>1.7330000000000001</v>
      </c>
    </row>
    <row r="13" spans="1:7" ht="14">
      <c r="A13" s="18">
        <v>42555</v>
      </c>
      <c r="B13" s="14">
        <v>4</v>
      </c>
      <c r="C13" s="16">
        <v>17.274000000000001</v>
      </c>
    </row>
    <row r="14" spans="1:7" ht="14">
      <c r="A14" s="18">
        <v>42556</v>
      </c>
      <c r="B14" s="14">
        <v>5</v>
      </c>
      <c r="C14" s="16">
        <v>16.466999999999999</v>
      </c>
    </row>
    <row r="15" spans="1:7" ht="14">
      <c r="A15" s="18">
        <v>42557</v>
      </c>
      <c r="B15" s="14">
        <v>6</v>
      </c>
      <c r="C15" s="16">
        <v>16.773</v>
      </c>
    </row>
    <row r="16" spans="1:7" ht="14">
      <c r="A16" s="18">
        <v>42558</v>
      </c>
      <c r="B16" s="14">
        <v>7</v>
      </c>
      <c r="C16" s="16">
        <v>16.954999999999998</v>
      </c>
    </row>
    <row r="17" spans="1:3" ht="14">
      <c r="A17" s="18">
        <v>42559</v>
      </c>
      <c r="B17" s="14">
        <v>8</v>
      </c>
      <c r="C17" s="16">
        <v>17.225000000000001</v>
      </c>
    </row>
    <row r="18" spans="1:3" ht="14">
      <c r="A18" s="18">
        <v>42560</v>
      </c>
      <c r="B18" s="14">
        <v>9</v>
      </c>
      <c r="C18" s="16">
        <v>3.2109999999999999</v>
      </c>
    </row>
    <row r="19" spans="1:3" ht="14">
      <c r="A19" s="18">
        <v>42561</v>
      </c>
      <c r="B19" s="14">
        <v>10</v>
      </c>
      <c r="C19" s="16">
        <v>1.7509999999999999</v>
      </c>
    </row>
    <row r="20" spans="1:3" ht="14">
      <c r="A20" s="18">
        <v>42562</v>
      </c>
      <c r="B20" s="14">
        <v>11</v>
      </c>
      <c r="C20" s="16">
        <v>17.603999999999999</v>
      </c>
    </row>
    <row r="21" spans="1:3" ht="14">
      <c r="A21" s="18">
        <v>42563</v>
      </c>
      <c r="B21" s="14">
        <v>12</v>
      </c>
      <c r="C21" s="16">
        <v>17.914000000000001</v>
      </c>
    </row>
    <row r="22" spans="1:3" ht="14">
      <c r="A22" s="18">
        <v>42564</v>
      </c>
      <c r="B22" s="14">
        <v>13</v>
      </c>
      <c r="C22" s="16">
        <v>17.698</v>
      </c>
    </row>
    <row r="23" spans="1:3" ht="14">
      <c r="A23" s="18">
        <v>42565</v>
      </c>
      <c r="B23" s="14">
        <v>14</v>
      </c>
      <c r="C23" s="16">
        <v>18.579999999999998</v>
      </c>
    </row>
    <row r="24" spans="1:3" ht="14">
      <c r="A24" s="18">
        <v>42566</v>
      </c>
      <c r="B24" s="14">
        <v>15</v>
      </c>
      <c r="C24" s="16">
        <v>18.321000000000002</v>
      </c>
    </row>
    <row r="25" spans="1:3" ht="14">
      <c r="A25" s="18">
        <v>42567</v>
      </c>
      <c r="B25" s="14">
        <v>16</v>
      </c>
      <c r="C25" s="16">
        <v>2.742</v>
      </c>
    </row>
    <row r="26" spans="1:3" ht="14">
      <c r="A26" s="18">
        <v>42568</v>
      </c>
      <c r="B26" s="14">
        <v>17</v>
      </c>
      <c r="C26" s="16">
        <v>1.923</v>
      </c>
    </row>
    <row r="27" spans="1:3" ht="14">
      <c r="A27" s="18">
        <v>42569</v>
      </c>
      <c r="B27" s="14">
        <v>18</v>
      </c>
      <c r="C27" s="16">
        <v>17.815999999999999</v>
      </c>
    </row>
    <row r="28" spans="1:3" ht="14">
      <c r="A28" s="18">
        <v>42570</v>
      </c>
      <c r="B28" s="14">
        <v>19</v>
      </c>
      <c r="C28" s="16">
        <v>18.016999999999999</v>
      </c>
    </row>
    <row r="29" spans="1:3" ht="14">
      <c r="A29" s="18">
        <v>42571</v>
      </c>
      <c r="B29" s="14">
        <v>20</v>
      </c>
      <c r="C29" s="16">
        <v>18.41</v>
      </c>
    </row>
    <row r="30" spans="1:3" ht="14">
      <c r="A30" s="18">
        <v>42572</v>
      </c>
      <c r="B30" s="14">
        <v>21</v>
      </c>
      <c r="C30" s="16">
        <v>18.349</v>
      </c>
    </row>
    <row r="31" spans="1:3" ht="14">
      <c r="A31" s="18">
        <v>42573</v>
      </c>
      <c r="B31" s="14">
        <v>22</v>
      </c>
      <c r="C31" s="16">
        <v>18.097999999999999</v>
      </c>
    </row>
    <row r="32" spans="1:3" ht="14">
      <c r="A32" s="18">
        <v>42574</v>
      </c>
      <c r="B32" s="14">
        <v>23</v>
      </c>
      <c r="C32" s="16">
        <v>2.3530000000000002</v>
      </c>
    </row>
    <row r="33" spans="1:3" ht="14">
      <c r="A33" s="18">
        <v>42575</v>
      </c>
      <c r="B33" s="14">
        <v>24</v>
      </c>
      <c r="C33" s="16">
        <v>2.0680000000000001</v>
      </c>
    </row>
    <row r="34" spans="1:3" ht="14">
      <c r="A34" s="18">
        <v>42576</v>
      </c>
      <c r="B34" s="14">
        <v>25</v>
      </c>
      <c r="C34" s="16">
        <v>17.27</v>
      </c>
    </row>
    <row r="35" spans="1:3" ht="14">
      <c r="A35" s="18">
        <v>42577</v>
      </c>
      <c r="B35" s="14">
        <v>26</v>
      </c>
      <c r="C35" s="16">
        <v>18.370999999999999</v>
      </c>
    </row>
    <row r="36" spans="1:3" ht="14">
      <c r="A36" s="18">
        <v>42578</v>
      </c>
      <c r="B36" s="14">
        <v>27</v>
      </c>
      <c r="C36" s="16">
        <v>18.181000000000001</v>
      </c>
    </row>
    <row r="37" spans="1:3" ht="14">
      <c r="A37" s="18">
        <v>42579</v>
      </c>
      <c r="B37" s="14">
        <v>28</v>
      </c>
      <c r="C37" s="16">
        <v>18.667000000000002</v>
      </c>
    </row>
    <row r="38" spans="1:3" ht="14">
      <c r="A38" s="18">
        <v>42580</v>
      </c>
      <c r="B38" s="14">
        <v>29</v>
      </c>
      <c r="C38" s="16">
        <v>18.475000000000001</v>
      </c>
    </row>
    <row r="39" spans="1:3" ht="14">
      <c r="A39" s="18">
        <v>42581</v>
      </c>
      <c r="B39" s="14">
        <v>30</v>
      </c>
      <c r="C39" s="16">
        <v>2.9870000000000001</v>
      </c>
    </row>
    <row r="40" spans="1:3" ht="14">
      <c r="A40" s="18">
        <v>42582</v>
      </c>
      <c r="B40" s="14">
        <v>31</v>
      </c>
      <c r="C40" s="16">
        <v>1.7689999999999999</v>
      </c>
    </row>
    <row r="41" spans="1:3" ht="14">
      <c r="A41" s="18">
        <v>42583</v>
      </c>
      <c r="B41" s="14">
        <v>32</v>
      </c>
      <c r="C41" s="16">
        <v>16.012</v>
      </c>
    </row>
    <row r="42" spans="1:3" ht="14">
      <c r="A42" s="18">
        <v>42584</v>
      </c>
      <c r="B42" s="14">
        <v>33</v>
      </c>
      <c r="C42" s="16">
        <v>19.009</v>
      </c>
    </row>
    <row r="43" spans="1:3" ht="14">
      <c r="A43" s="18">
        <v>42585</v>
      </c>
      <c r="B43" s="14">
        <v>34</v>
      </c>
      <c r="C43" s="16">
        <v>18.393000000000001</v>
      </c>
    </row>
    <row r="44" spans="1:3" ht="14">
      <c r="A44" s="18">
        <v>42586</v>
      </c>
      <c r="B44" s="14">
        <v>35</v>
      </c>
      <c r="C44" s="16">
        <v>18.292999999999999</v>
      </c>
    </row>
    <row r="45" spans="1:3" ht="14">
      <c r="A45" s="18">
        <v>42587</v>
      </c>
      <c r="B45" s="14">
        <v>36</v>
      </c>
      <c r="C45" s="16">
        <v>18.306999999999999</v>
      </c>
    </row>
    <row r="46" spans="1:3" ht="14">
      <c r="A46" s="18">
        <v>42588</v>
      </c>
      <c r="B46" s="14">
        <v>37</v>
      </c>
      <c r="C46" s="16">
        <v>2.7320000000000002</v>
      </c>
    </row>
    <row r="47" spans="1:3" ht="14">
      <c r="A47" s="18">
        <v>42589</v>
      </c>
      <c r="B47" s="14">
        <v>38</v>
      </c>
      <c r="C47" s="16">
        <v>1.907</v>
      </c>
    </row>
    <row r="48" spans="1:3" ht="14">
      <c r="A48" s="18">
        <v>42590</v>
      </c>
      <c r="B48" s="14">
        <v>39</v>
      </c>
      <c r="C48" s="16">
        <v>17.341999999999999</v>
      </c>
    </row>
    <row r="49" spans="1:3" ht="14">
      <c r="A49" s="18">
        <v>42591</v>
      </c>
      <c r="B49" s="14">
        <v>40</v>
      </c>
      <c r="C49" s="16">
        <v>18.292000000000002</v>
      </c>
    </row>
    <row r="50" spans="1:3" ht="14">
      <c r="A50" s="18">
        <v>42592</v>
      </c>
      <c r="B50" s="14">
        <v>41</v>
      </c>
      <c r="C50" s="16">
        <v>17.888000000000002</v>
      </c>
    </row>
    <row r="51" spans="1:3" ht="14">
      <c r="A51" s="18">
        <v>42593</v>
      </c>
      <c r="B51" s="14">
        <v>42</v>
      </c>
      <c r="C51" s="16">
        <v>18.347999999999999</v>
      </c>
    </row>
    <row r="52" spans="1:3" ht="14">
      <c r="A52" s="18">
        <v>42594</v>
      </c>
      <c r="B52" s="14">
        <v>43</v>
      </c>
      <c r="C52" s="16">
        <v>17.952000000000002</v>
      </c>
    </row>
    <row r="53" spans="1:3" ht="14">
      <c r="A53" s="18">
        <v>42595</v>
      </c>
      <c r="B53" s="14">
        <v>44</v>
      </c>
      <c r="C53" s="16">
        <v>2.6720000000000002</v>
      </c>
    </row>
    <row r="54" spans="1:3" ht="14">
      <c r="A54" s="18">
        <v>42596</v>
      </c>
      <c r="B54" s="14">
        <v>45</v>
      </c>
      <c r="C54" s="16">
        <v>1.82</v>
      </c>
    </row>
    <row r="55" spans="1:3" ht="14">
      <c r="A55" s="18">
        <v>42597</v>
      </c>
      <c r="B55" s="14">
        <v>46</v>
      </c>
      <c r="C55" s="16">
        <v>17.452000000000002</v>
      </c>
    </row>
    <row r="56" spans="1:3" ht="14">
      <c r="A56" s="18">
        <v>42598</v>
      </c>
      <c r="B56" s="14">
        <v>47</v>
      </c>
      <c r="C56" s="16">
        <v>18.707000000000001</v>
      </c>
    </row>
    <row r="57" spans="1:3" ht="14">
      <c r="A57" s="18">
        <v>42599</v>
      </c>
      <c r="B57" s="14">
        <v>48</v>
      </c>
      <c r="C57" s="16">
        <v>18.292999999999999</v>
      </c>
    </row>
    <row r="58" spans="1:3" ht="14">
      <c r="A58" s="18">
        <v>42600</v>
      </c>
      <c r="B58" s="14">
        <v>49</v>
      </c>
      <c r="C58" s="16">
        <v>18.106000000000002</v>
      </c>
    </row>
    <row r="59" spans="1:3" ht="14">
      <c r="A59" s="18">
        <v>42601</v>
      </c>
      <c r="B59" s="14">
        <v>50</v>
      </c>
      <c r="C59" s="16">
        <v>16.792000000000002</v>
      </c>
    </row>
    <row r="60" spans="1:3" ht="14">
      <c r="A60" s="18">
        <v>42602</v>
      </c>
      <c r="B60" s="14">
        <v>51</v>
      </c>
      <c r="C60" s="16">
        <v>2.1539999999999999</v>
      </c>
    </row>
    <row r="61" spans="1:3" ht="14">
      <c r="A61" s="18">
        <v>42603</v>
      </c>
      <c r="B61" s="14">
        <v>52</v>
      </c>
      <c r="C61" s="16">
        <v>1.593</v>
      </c>
    </row>
    <row r="62" spans="1:3" ht="14">
      <c r="A62" s="18">
        <v>42604</v>
      </c>
      <c r="B62" s="14">
        <v>53</v>
      </c>
      <c r="C62" s="16">
        <v>16.489000000000001</v>
      </c>
    </row>
    <row r="63" spans="1:3" ht="14">
      <c r="A63" s="18">
        <v>42605</v>
      </c>
      <c r="B63" s="14">
        <v>54</v>
      </c>
      <c r="C63" s="16">
        <v>17.827000000000002</v>
      </c>
    </row>
    <row r="64" spans="1:3" ht="14">
      <c r="A64" s="18">
        <v>42606</v>
      </c>
      <c r="B64" s="14">
        <v>55</v>
      </c>
      <c r="C64" s="16">
        <v>17.155999999999999</v>
      </c>
    </row>
    <row r="65" spans="1:3" ht="14">
      <c r="A65" s="18">
        <v>42607</v>
      </c>
      <c r="B65" s="14">
        <v>56</v>
      </c>
      <c r="C65" s="16">
        <v>17.434999999999999</v>
      </c>
    </row>
    <row r="66" spans="1:3" ht="14">
      <c r="A66" s="18">
        <v>42608</v>
      </c>
      <c r="B66" s="14">
        <v>57</v>
      </c>
      <c r="C66" s="16">
        <v>17.603999999999999</v>
      </c>
    </row>
    <row r="67" spans="1:3" ht="14">
      <c r="A67" s="18">
        <v>42609</v>
      </c>
      <c r="B67" s="14">
        <v>58</v>
      </c>
      <c r="C67" s="16">
        <v>2.427</v>
      </c>
    </row>
    <row r="68" spans="1:3" ht="14">
      <c r="A68" s="18">
        <v>42610</v>
      </c>
      <c r="B68" s="14">
        <v>59</v>
      </c>
      <c r="C68" s="16">
        <v>1.827</v>
      </c>
    </row>
    <row r="69" spans="1:3" ht="14">
      <c r="A69" s="18">
        <v>42611</v>
      </c>
      <c r="B69" s="14">
        <v>60</v>
      </c>
      <c r="C69" s="16">
        <v>17.062000000000001</v>
      </c>
    </row>
    <row r="70" spans="1:3" ht="14">
      <c r="A70" s="18">
        <v>42612</v>
      </c>
      <c r="B70" s="14">
        <v>61</v>
      </c>
      <c r="C70" s="16">
        <v>17.951000000000001</v>
      </c>
    </row>
    <row r="71" spans="1:3" ht="14">
      <c r="A71" s="18">
        <v>42613</v>
      </c>
      <c r="B71" s="14">
        <v>62</v>
      </c>
      <c r="C71" s="16">
        <v>17.581</v>
      </c>
    </row>
    <row r="72" spans="1:3" ht="14">
      <c r="A72" s="18">
        <v>42614</v>
      </c>
      <c r="B72" s="14">
        <v>63</v>
      </c>
      <c r="C72" s="16">
        <v>17.792999999999999</v>
      </c>
    </row>
    <row r="73" spans="1:3" ht="14">
      <c r="A73" s="18">
        <v>42615</v>
      </c>
      <c r="B73" s="14">
        <v>64</v>
      </c>
      <c r="C73" s="16">
        <v>17.417000000000002</v>
      </c>
    </row>
    <row r="74" spans="1:3" ht="14">
      <c r="A74" s="18">
        <v>42616</v>
      </c>
      <c r="B74" s="14">
        <v>65</v>
      </c>
      <c r="C74" s="16">
        <v>2.38</v>
      </c>
    </row>
    <row r="75" spans="1:3" ht="14">
      <c r="A75" s="18">
        <v>42617</v>
      </c>
      <c r="B75" s="14">
        <v>66</v>
      </c>
      <c r="C75" s="16">
        <v>1.5840000000000001</v>
      </c>
    </row>
    <row r="76" spans="1:3" ht="14">
      <c r="A76" s="18">
        <v>42618</v>
      </c>
      <c r="B76" s="14">
        <v>67</v>
      </c>
      <c r="C76" s="16">
        <v>16.989000000000001</v>
      </c>
    </row>
    <row r="77" spans="1:3" ht="14">
      <c r="A77" s="18">
        <v>42619</v>
      </c>
      <c r="B77" s="14">
        <v>68</v>
      </c>
      <c r="C77" s="16">
        <v>17.943999999999999</v>
      </c>
    </row>
    <row r="78" spans="1:3" ht="14">
      <c r="A78" s="18">
        <v>42620</v>
      </c>
      <c r="B78" s="14">
        <v>69</v>
      </c>
      <c r="C78" s="16">
        <v>17.454000000000001</v>
      </c>
    </row>
    <row r="79" spans="1:3" ht="14">
      <c r="A79" s="18">
        <v>42621</v>
      </c>
      <c r="B79" s="14">
        <v>70</v>
      </c>
      <c r="C79" s="16">
        <v>18.16</v>
      </c>
    </row>
    <row r="80" spans="1:3" ht="14">
      <c r="A80" s="18">
        <v>42622</v>
      </c>
      <c r="B80" s="14">
        <v>71</v>
      </c>
      <c r="C80" s="16">
        <v>17.018000000000001</v>
      </c>
    </row>
    <row r="81" spans="1:3" ht="14">
      <c r="A81" s="18">
        <v>42623</v>
      </c>
      <c r="B81" s="14">
        <v>72</v>
      </c>
      <c r="C81" s="16">
        <v>2.1440000000000001</v>
      </c>
    </row>
    <row r="82" spans="1:3" ht="14">
      <c r="A82" s="18">
        <v>42624</v>
      </c>
      <c r="B82" s="14">
        <v>73</v>
      </c>
      <c r="C82" s="16">
        <v>1.619</v>
      </c>
    </row>
    <row r="83" spans="1:3" ht="14">
      <c r="A83" s="18">
        <v>42625</v>
      </c>
      <c r="B83" s="14">
        <v>74</v>
      </c>
      <c r="C83" s="16">
        <v>17.277000000000001</v>
      </c>
    </row>
    <row r="84" spans="1:3" ht="14">
      <c r="A84" s="18">
        <v>42626</v>
      </c>
      <c r="B84" s="14">
        <v>75</v>
      </c>
      <c r="C84" s="16">
        <v>16.248999999999999</v>
      </c>
    </row>
    <row r="85" spans="1:3" ht="14">
      <c r="A85" s="18">
        <v>42627</v>
      </c>
      <c r="B85" s="14">
        <v>76</v>
      </c>
      <c r="C85" s="16">
        <v>17.161000000000001</v>
      </c>
    </row>
    <row r="86" spans="1:3" ht="14">
      <c r="A86" s="18">
        <v>42628</v>
      </c>
      <c r="B86" s="14">
        <v>77</v>
      </c>
      <c r="C86" s="16">
        <v>17.440999999999999</v>
      </c>
    </row>
    <row r="87" spans="1:3" ht="14">
      <c r="A87" s="18">
        <v>42629</v>
      </c>
      <c r="B87" s="14">
        <v>78</v>
      </c>
      <c r="C87" s="16">
        <v>17.393000000000001</v>
      </c>
    </row>
    <row r="88" spans="1:3" ht="14">
      <c r="A88" s="18">
        <v>42630</v>
      </c>
      <c r="B88" s="14">
        <v>79</v>
      </c>
      <c r="C88" s="16">
        <v>2.0760000000000001</v>
      </c>
    </row>
    <row r="89" spans="1:3" ht="14">
      <c r="A89" s="18">
        <v>42631</v>
      </c>
      <c r="B89" s="14">
        <v>80</v>
      </c>
      <c r="C89" s="16">
        <v>1.4690000000000001</v>
      </c>
    </row>
    <row r="90" spans="1:3" ht="14">
      <c r="A90" s="18">
        <v>42632</v>
      </c>
      <c r="B90" s="14">
        <v>81</v>
      </c>
      <c r="C90" s="16">
        <v>17.16</v>
      </c>
    </row>
    <row r="91" spans="1:3" ht="14">
      <c r="A91" s="18">
        <v>42633</v>
      </c>
      <c r="B91" s="14">
        <v>82</v>
      </c>
      <c r="C91" s="16">
        <v>17.529</v>
      </c>
    </row>
    <row r="92" spans="1:3" ht="14">
      <c r="A92" s="18">
        <v>42634</v>
      </c>
      <c r="B92" s="14">
        <v>83</v>
      </c>
      <c r="C92" s="16">
        <v>16.797000000000001</v>
      </c>
    </row>
    <row r="93" spans="1:3" ht="14">
      <c r="A93" s="18">
        <v>42635</v>
      </c>
      <c r="B93" s="14">
        <v>84</v>
      </c>
      <c r="C93" s="16">
        <v>18.056999999999999</v>
      </c>
    </row>
    <row r="94" spans="1:3" ht="14">
      <c r="A94" s="18">
        <v>42636</v>
      </c>
      <c r="B94" s="14">
        <v>85</v>
      </c>
      <c r="C94" s="16">
        <v>16.838000000000001</v>
      </c>
    </row>
    <row r="95" spans="1:3" ht="14">
      <c r="A95" s="18">
        <v>42637</v>
      </c>
      <c r="B95" s="14">
        <v>86</v>
      </c>
      <c r="C95" s="16">
        <v>2.3279999999999998</v>
      </c>
    </row>
    <row r="96" spans="1:3" ht="14">
      <c r="A96" s="18">
        <v>42638</v>
      </c>
      <c r="B96" s="14">
        <v>87</v>
      </c>
      <c r="C96" s="16">
        <v>1.8180000000000001</v>
      </c>
    </row>
    <row r="97" spans="1:3" ht="14">
      <c r="A97" s="18">
        <v>42639</v>
      </c>
      <c r="B97" s="14">
        <v>88</v>
      </c>
      <c r="C97" s="16">
        <v>17.356999999999999</v>
      </c>
    </row>
    <row r="98" spans="1:3" ht="14">
      <c r="A98" s="18">
        <v>42640</v>
      </c>
      <c r="B98" s="14">
        <v>89</v>
      </c>
      <c r="C98" s="16">
        <v>17.73</v>
      </c>
    </row>
    <row r="99" spans="1:3" ht="14">
      <c r="A99" s="18">
        <v>42641</v>
      </c>
      <c r="B99" s="14">
        <v>90</v>
      </c>
      <c r="C99" s="16">
        <v>17.547000000000001</v>
      </c>
    </row>
    <row r="100" spans="1:3" ht="14">
      <c r="A100" s="18">
        <v>42642</v>
      </c>
      <c r="B100" s="14">
        <v>91</v>
      </c>
      <c r="C100" s="16">
        <v>17.373999999999999</v>
      </c>
    </row>
    <row r="101" spans="1:3" ht="14">
      <c r="A101" s="18">
        <v>42643</v>
      </c>
      <c r="B101" s="14">
        <v>92</v>
      </c>
      <c r="C101" s="16">
        <v>2.8010000000000002</v>
      </c>
    </row>
    <row r="102" spans="1:3" ht="14">
      <c r="A102" s="18">
        <v>42644</v>
      </c>
      <c r="B102" s="14">
        <v>93</v>
      </c>
      <c r="C102" s="16">
        <v>1.716</v>
      </c>
    </row>
    <row r="103" spans="1:3" ht="14">
      <c r="A103" s="18">
        <v>42645</v>
      </c>
      <c r="B103" s="14">
        <v>94</v>
      </c>
      <c r="C103" s="16">
        <v>1.5489999999999999</v>
      </c>
    </row>
    <row r="104" spans="1:3" ht="14">
      <c r="A104" s="18">
        <v>42646</v>
      </c>
      <c r="B104" s="14">
        <v>95</v>
      </c>
      <c r="C104" s="16">
        <v>16.658000000000001</v>
      </c>
    </row>
    <row r="105" spans="1:3" ht="14">
      <c r="A105" s="18">
        <v>42647</v>
      </c>
      <c r="B105" s="14">
        <v>96</v>
      </c>
      <c r="C105" s="16">
        <v>18.04</v>
      </c>
    </row>
    <row r="106" spans="1:3" ht="14">
      <c r="A106" s="18">
        <v>42648</v>
      </c>
      <c r="B106" s="14">
        <v>97</v>
      </c>
      <c r="C106" s="16">
        <v>18.489000000000001</v>
      </c>
    </row>
    <row r="107" spans="1:3" ht="14">
      <c r="A107" s="18">
        <v>42649</v>
      </c>
      <c r="B107" s="14">
        <v>98</v>
      </c>
      <c r="C107" s="16">
        <v>18.931999999999999</v>
      </c>
    </row>
    <row r="108" spans="1:3" ht="14">
      <c r="A108" s="18">
        <v>42650</v>
      </c>
      <c r="B108" s="14">
        <v>99</v>
      </c>
      <c r="C108" s="16">
        <v>17.992000000000001</v>
      </c>
    </row>
    <row r="109" spans="1:3" ht="14">
      <c r="A109" s="18">
        <v>42651</v>
      </c>
      <c r="B109" s="14">
        <v>100</v>
      </c>
      <c r="C109" s="16">
        <v>2.1379999999999999</v>
      </c>
    </row>
    <row r="110" spans="1:3" ht="14">
      <c r="A110" s="18">
        <v>42652</v>
      </c>
      <c r="B110" s="14">
        <v>101</v>
      </c>
      <c r="C110" s="16">
        <v>1.5089999999999999</v>
      </c>
    </row>
    <row r="111" spans="1:3" ht="14">
      <c r="A111" s="18">
        <v>42653</v>
      </c>
      <c r="B111" s="14">
        <v>102</v>
      </c>
      <c r="C111" s="16">
        <v>18.390999999999998</v>
      </c>
    </row>
    <row r="112" spans="1:3" ht="14">
      <c r="A112" s="18">
        <v>42654</v>
      </c>
      <c r="B112" s="14">
        <v>103</v>
      </c>
      <c r="C112" s="16">
        <v>19.802</v>
      </c>
    </row>
    <row r="113" spans="1:3" ht="14">
      <c r="A113" s="18">
        <v>42655</v>
      </c>
      <c r="B113" s="14">
        <v>104</v>
      </c>
      <c r="C113" s="16">
        <v>18.219000000000001</v>
      </c>
    </row>
    <row r="114" spans="1:3" ht="14">
      <c r="A114" s="18">
        <v>42656</v>
      </c>
      <c r="B114" s="14">
        <v>105</v>
      </c>
      <c r="C114" s="16">
        <v>19.004999999999999</v>
      </c>
    </row>
    <row r="115" spans="1:3" ht="14">
      <c r="A115" s="18">
        <v>42657</v>
      </c>
      <c r="B115" s="14">
        <v>106</v>
      </c>
      <c r="C115" s="16">
        <v>17.748000000000001</v>
      </c>
    </row>
    <row r="116" spans="1:3" ht="14">
      <c r="A116" s="18">
        <v>42658</v>
      </c>
      <c r="B116" s="14">
        <v>107</v>
      </c>
      <c r="C116" s="16">
        <v>2.8260000000000001</v>
      </c>
    </row>
    <row r="117" spans="1:3" ht="14">
      <c r="A117" s="18">
        <v>42659</v>
      </c>
      <c r="B117" s="14">
        <v>108</v>
      </c>
      <c r="C117" s="16">
        <v>1.474</v>
      </c>
    </row>
    <row r="118" spans="1:3" ht="14">
      <c r="A118" s="18">
        <v>42660</v>
      </c>
      <c r="B118" s="14">
        <v>109</v>
      </c>
      <c r="C118" s="16">
        <v>17.699000000000002</v>
      </c>
    </row>
    <row r="119" spans="1:3" ht="14">
      <c r="A119" s="18">
        <v>42661</v>
      </c>
      <c r="B119" s="14">
        <v>110</v>
      </c>
      <c r="C119" s="16">
        <v>18.529</v>
      </c>
    </row>
    <row r="120" spans="1:3" ht="14">
      <c r="A120" s="18">
        <v>42662</v>
      </c>
      <c r="B120" s="14">
        <v>111</v>
      </c>
      <c r="C120" s="16">
        <v>18.228999999999999</v>
      </c>
    </row>
    <row r="121" spans="1:3" ht="14">
      <c r="A121" s="18">
        <v>42663</v>
      </c>
      <c r="B121" s="14">
        <v>112</v>
      </c>
      <c r="C121" s="16">
        <v>18.555</v>
      </c>
    </row>
    <row r="122" spans="1:3" ht="14">
      <c r="A122" s="18">
        <v>42664</v>
      </c>
      <c r="B122" s="14">
        <v>113</v>
      </c>
      <c r="C122" s="16">
        <v>17.407</v>
      </c>
    </row>
    <row r="123" spans="1:3" ht="14">
      <c r="A123" s="18">
        <v>42665</v>
      </c>
      <c r="B123" s="14">
        <v>114</v>
      </c>
      <c r="C123" s="16">
        <v>2.077</v>
      </c>
    </row>
    <row r="124" spans="1:3" ht="14">
      <c r="A124" s="18">
        <v>42666</v>
      </c>
      <c r="B124" s="14">
        <v>115</v>
      </c>
      <c r="C124" s="16">
        <v>1.6639999999999999</v>
      </c>
    </row>
    <row r="125" spans="1:3" ht="14">
      <c r="A125" s="18">
        <v>42667</v>
      </c>
      <c r="B125" s="14">
        <v>116</v>
      </c>
      <c r="C125" s="16">
        <v>18.268999999999998</v>
      </c>
    </row>
    <row r="126" spans="1:3" ht="14">
      <c r="A126" s="18">
        <v>42668</v>
      </c>
      <c r="B126" s="14">
        <v>117</v>
      </c>
      <c r="C126" s="16">
        <v>18.931000000000001</v>
      </c>
    </row>
    <row r="127" spans="1:3" ht="14">
      <c r="A127" s="18">
        <v>42669</v>
      </c>
      <c r="B127" s="14">
        <v>118</v>
      </c>
      <c r="C127" s="16">
        <v>19.263000000000002</v>
      </c>
    </row>
    <row r="128" spans="1:3" ht="14">
      <c r="A128" s="18">
        <v>42670</v>
      </c>
      <c r="B128" s="14">
        <v>119</v>
      </c>
      <c r="C128" s="16">
        <v>19.033999999999999</v>
      </c>
    </row>
    <row r="129" spans="1:3" ht="14">
      <c r="A129" s="18">
        <v>42671</v>
      </c>
      <c r="B129" s="14">
        <v>120</v>
      </c>
      <c r="C129" s="16">
        <v>17.57</v>
      </c>
    </row>
    <row r="130" spans="1:3" ht="14">
      <c r="A130" s="18">
        <v>42672</v>
      </c>
      <c r="B130" s="14">
        <v>121</v>
      </c>
      <c r="C130" s="16">
        <v>2.1440000000000001</v>
      </c>
    </row>
    <row r="131" spans="1:3" ht="14">
      <c r="A131" s="18">
        <v>42673</v>
      </c>
      <c r="B131" s="14">
        <v>122</v>
      </c>
      <c r="C131" s="16">
        <v>1.577</v>
      </c>
    </row>
    <row r="132" spans="1:3" ht="14">
      <c r="A132" s="18">
        <v>42674</v>
      </c>
      <c r="B132" s="14">
        <v>123</v>
      </c>
      <c r="C132" s="16">
        <v>12.336</v>
      </c>
    </row>
    <row r="133" spans="1:3" ht="14">
      <c r="A133" s="18">
        <v>42675</v>
      </c>
      <c r="B133" s="14">
        <v>124</v>
      </c>
      <c r="C133" s="16">
        <v>2.246</v>
      </c>
    </row>
    <row r="134" spans="1:3" ht="14">
      <c r="A134" s="18">
        <v>42676</v>
      </c>
      <c r="B134" s="14">
        <v>125</v>
      </c>
      <c r="C134" s="16">
        <v>17.619</v>
      </c>
    </row>
    <row r="135" spans="1:3" ht="14">
      <c r="A135" s="18">
        <v>42677</v>
      </c>
      <c r="B135" s="14">
        <v>126</v>
      </c>
      <c r="C135" s="16">
        <v>18.329000000000001</v>
      </c>
    </row>
    <row r="136" spans="1:3" ht="14">
      <c r="A136" s="18">
        <v>42678</v>
      </c>
      <c r="B136" s="14">
        <v>127</v>
      </c>
      <c r="C136" s="16">
        <v>17.875</v>
      </c>
    </row>
    <row r="137" spans="1:3" ht="14">
      <c r="A137" s="18">
        <v>42679</v>
      </c>
      <c r="B137" s="14">
        <v>128</v>
      </c>
      <c r="C137" s="16">
        <v>2.2330000000000001</v>
      </c>
    </row>
    <row r="138" spans="1:3" ht="14">
      <c r="A138" s="18">
        <v>42680</v>
      </c>
      <c r="B138" s="14">
        <v>129</v>
      </c>
      <c r="C138" s="16">
        <v>1.75</v>
      </c>
    </row>
    <row r="139" spans="1:3" ht="14">
      <c r="A139" s="18">
        <v>42681</v>
      </c>
      <c r="B139" s="14">
        <v>130</v>
      </c>
      <c r="C139" s="16">
        <v>18.989000000000001</v>
      </c>
    </row>
    <row r="140" spans="1:3" ht="14">
      <c r="A140" s="18">
        <v>42682</v>
      </c>
      <c r="B140" s="14">
        <v>131</v>
      </c>
      <c r="C140" s="16">
        <v>18.277000000000001</v>
      </c>
    </row>
    <row r="141" spans="1:3" ht="14">
      <c r="A141" s="18">
        <v>42683</v>
      </c>
      <c r="B141" s="14">
        <v>132</v>
      </c>
      <c r="C141" s="16">
        <v>18.420999999999999</v>
      </c>
    </row>
    <row r="142" spans="1:3" ht="14">
      <c r="A142" s="18">
        <v>42684</v>
      </c>
      <c r="B142" s="14">
        <v>133</v>
      </c>
      <c r="C142" s="16">
        <v>19.012</v>
      </c>
    </row>
    <row r="143" spans="1:3" ht="14">
      <c r="A143" s="18">
        <v>42685</v>
      </c>
      <c r="B143" s="14">
        <v>134</v>
      </c>
      <c r="C143" s="16">
        <v>17.670000000000002</v>
      </c>
    </row>
    <row r="144" spans="1:3" ht="14">
      <c r="A144" s="18">
        <v>42686</v>
      </c>
      <c r="B144" s="14">
        <v>135</v>
      </c>
      <c r="C144" s="16">
        <v>2.4929999999999999</v>
      </c>
    </row>
    <row r="145" spans="1:3" ht="14">
      <c r="A145" s="18">
        <v>42687</v>
      </c>
      <c r="B145" s="14">
        <v>136</v>
      </c>
      <c r="C145" s="16">
        <v>1.6140000000000001</v>
      </c>
    </row>
    <row r="146" spans="1:3" ht="14">
      <c r="A146" s="18">
        <v>42688</v>
      </c>
      <c r="B146" s="14">
        <v>137</v>
      </c>
      <c r="C146" s="16">
        <v>19.033000000000001</v>
      </c>
    </row>
    <row r="147" spans="1:3" ht="14">
      <c r="A147" s="18">
        <v>42689</v>
      </c>
      <c r="B147" s="14">
        <v>138</v>
      </c>
      <c r="C147" s="16">
        <v>18.79</v>
      </c>
    </row>
    <row r="148" spans="1:3" ht="14">
      <c r="A148" s="18">
        <v>42690</v>
      </c>
      <c r="B148" s="14">
        <v>139</v>
      </c>
      <c r="C148" s="16">
        <v>19.61</v>
      </c>
    </row>
    <row r="149" spans="1:3" ht="14">
      <c r="A149" s="18">
        <v>42691</v>
      </c>
      <c r="B149" s="14">
        <v>140</v>
      </c>
      <c r="C149" s="16">
        <v>19.693999999999999</v>
      </c>
    </row>
    <row r="150" spans="1:3" ht="14">
      <c r="A150" s="18">
        <v>42692</v>
      </c>
      <c r="B150" s="14">
        <v>141</v>
      </c>
      <c r="C150" s="16">
        <v>18.382000000000001</v>
      </c>
    </row>
    <row r="151" spans="1:3" ht="14">
      <c r="A151" s="18">
        <v>42693</v>
      </c>
      <c r="B151" s="14">
        <v>142</v>
      </c>
      <c r="C151" s="16">
        <v>2.577</v>
      </c>
    </row>
    <row r="152" spans="1:3" ht="14">
      <c r="A152" s="18">
        <v>42694</v>
      </c>
      <c r="B152" s="14">
        <v>143</v>
      </c>
      <c r="C152" s="16">
        <v>1.895</v>
      </c>
    </row>
    <row r="153" spans="1:3" ht="14">
      <c r="A153" s="18">
        <v>42695</v>
      </c>
      <c r="B153" s="14">
        <v>144</v>
      </c>
      <c r="C153" s="16">
        <v>17.847000000000001</v>
      </c>
    </row>
    <row r="154" spans="1:3" ht="14">
      <c r="A154" s="18">
        <v>42696</v>
      </c>
      <c r="B154" s="14">
        <v>145</v>
      </c>
      <c r="C154" s="16">
        <v>19.331</v>
      </c>
    </row>
    <row r="155" spans="1:3" ht="14">
      <c r="A155" s="18">
        <v>42697</v>
      </c>
      <c r="B155" s="14">
        <v>146</v>
      </c>
      <c r="C155" s="16">
        <v>20.273</v>
      </c>
    </row>
    <row r="156" spans="1:3" ht="14">
      <c r="A156" s="18">
        <v>42698</v>
      </c>
      <c r="B156" s="14">
        <v>147</v>
      </c>
      <c r="C156" s="16">
        <v>20.917999999999999</v>
      </c>
    </row>
    <row r="157" spans="1:3" ht="14">
      <c r="A157" s="18">
        <v>42699</v>
      </c>
      <c r="B157" s="14">
        <v>148</v>
      </c>
      <c r="C157" s="16">
        <v>18.783999999999999</v>
      </c>
    </row>
    <row r="158" spans="1:3" ht="14">
      <c r="A158" s="18">
        <v>42700</v>
      </c>
      <c r="B158" s="14">
        <v>149</v>
      </c>
      <c r="C158" s="16">
        <v>3.1440000000000001</v>
      </c>
    </row>
    <row r="159" spans="1:3" ht="14">
      <c r="A159" s="18">
        <v>42701</v>
      </c>
      <c r="B159" s="14">
        <v>150</v>
      </c>
      <c r="C159" s="16">
        <v>2.0249999999999999</v>
      </c>
    </row>
    <row r="160" spans="1:3" ht="14">
      <c r="A160" s="18">
        <v>42702</v>
      </c>
      <c r="B160" s="14">
        <v>151</v>
      </c>
      <c r="C160" s="16">
        <v>21.489000000000001</v>
      </c>
    </row>
    <row r="161" spans="1:3" ht="14">
      <c r="A161" s="18">
        <v>42703</v>
      </c>
      <c r="B161" s="14">
        <v>152</v>
      </c>
      <c r="C161" s="16">
        <v>19.850000000000001</v>
      </c>
    </row>
    <row r="162" spans="1:3" ht="14">
      <c r="A162" s="18">
        <v>42704</v>
      </c>
      <c r="B162" s="14">
        <v>153</v>
      </c>
      <c r="C162" s="16">
        <v>20.780999999999999</v>
      </c>
    </row>
    <row r="163" spans="1:3" ht="14">
      <c r="A163" s="18">
        <v>42705</v>
      </c>
      <c r="B163" s="14">
        <v>154</v>
      </c>
      <c r="C163" s="16">
        <v>21.934999999999999</v>
      </c>
    </row>
    <row r="164" spans="1:3" ht="14">
      <c r="A164" s="18">
        <v>42706</v>
      </c>
      <c r="B164" s="14">
        <v>155</v>
      </c>
      <c r="C164" s="16">
        <v>20.030999999999999</v>
      </c>
    </row>
    <row r="165" spans="1:3" ht="14">
      <c r="A165" s="18">
        <v>42707</v>
      </c>
      <c r="B165" s="14">
        <v>156</v>
      </c>
      <c r="C165" s="16">
        <v>2.4390000000000001</v>
      </c>
    </row>
    <row r="166" spans="1:3" ht="14">
      <c r="A166" s="18">
        <v>42708</v>
      </c>
      <c r="B166" s="14">
        <v>157</v>
      </c>
      <c r="C166" s="16">
        <v>1.607</v>
      </c>
    </row>
    <row r="167" spans="1:3" ht="14">
      <c r="A167" s="18">
        <v>42709</v>
      </c>
      <c r="B167" s="14">
        <v>158</v>
      </c>
      <c r="C167" s="16">
        <v>20.849</v>
      </c>
    </row>
    <row r="168" spans="1:3" ht="14">
      <c r="A168" s="18">
        <v>42710</v>
      </c>
      <c r="B168" s="14">
        <v>159</v>
      </c>
      <c r="C168" s="16">
        <v>21.585000000000001</v>
      </c>
    </row>
    <row r="169" spans="1:3" ht="14">
      <c r="A169" s="18">
        <v>42711</v>
      </c>
      <c r="B169" s="14">
        <v>160</v>
      </c>
      <c r="C169" s="16">
        <v>20.413</v>
      </c>
    </row>
    <row r="170" spans="1:3" ht="14">
      <c r="A170" s="18">
        <v>42712</v>
      </c>
      <c r="B170" s="14">
        <v>161</v>
      </c>
      <c r="C170" s="16">
        <v>21.719000000000001</v>
      </c>
    </row>
    <row r="171" spans="1:3" ht="14">
      <c r="A171" s="18">
        <v>42713</v>
      </c>
      <c r="B171" s="14">
        <v>162</v>
      </c>
      <c r="C171" s="16">
        <v>22.010999999999999</v>
      </c>
    </row>
    <row r="172" spans="1:3" ht="14">
      <c r="A172" s="18">
        <v>42714</v>
      </c>
      <c r="B172" s="14">
        <v>163</v>
      </c>
      <c r="C172" s="16">
        <v>4.5220000000000002</v>
      </c>
    </row>
    <row r="173" spans="1:3" ht="14">
      <c r="A173" s="18">
        <v>42715</v>
      </c>
      <c r="B173" s="14">
        <v>164</v>
      </c>
      <c r="C173" s="16">
        <v>2.0720000000000001</v>
      </c>
    </row>
    <row r="174" spans="1:3" ht="14">
      <c r="A174" s="18">
        <v>42716</v>
      </c>
      <c r="B174" s="14">
        <v>165</v>
      </c>
      <c r="C174" s="16">
        <v>20.669</v>
      </c>
    </row>
    <row r="175" spans="1:3" ht="14">
      <c r="A175" s="18">
        <v>42717</v>
      </c>
      <c r="B175" s="14">
        <v>166</v>
      </c>
      <c r="C175" s="16">
        <v>19.606000000000002</v>
      </c>
    </row>
    <row r="176" spans="1:3" ht="14">
      <c r="A176" s="18">
        <v>42718</v>
      </c>
      <c r="B176" s="14">
        <v>167</v>
      </c>
      <c r="C176" s="16">
        <v>18.277999999999999</v>
      </c>
    </row>
    <row r="177" spans="1:3" ht="14">
      <c r="A177" s="18">
        <v>42719</v>
      </c>
      <c r="B177" s="14">
        <v>168</v>
      </c>
      <c r="C177" s="16">
        <v>20.152999999999999</v>
      </c>
    </row>
    <row r="178" spans="1:3" ht="14">
      <c r="A178" s="18">
        <v>42720</v>
      </c>
      <c r="B178" s="14">
        <v>169</v>
      </c>
      <c r="C178" s="16">
        <v>19.475000000000001</v>
      </c>
    </row>
    <row r="179" spans="1:3" ht="14">
      <c r="A179" s="18">
        <v>42721</v>
      </c>
      <c r="B179" s="14">
        <v>170</v>
      </c>
      <c r="C179" s="16">
        <v>2.35</v>
      </c>
    </row>
    <row r="180" spans="1:3" ht="14">
      <c r="A180" s="18">
        <v>42722</v>
      </c>
      <c r="B180" s="14">
        <v>171</v>
      </c>
      <c r="C180" s="16">
        <v>1.6359999999999999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naive</vt:lpstr>
      <vt:lpstr>average</vt:lpstr>
      <vt:lpstr>simple-average</vt:lpstr>
      <vt:lpstr>SES</vt:lpstr>
      <vt:lpstr>holt </vt:lpstr>
      <vt:lpstr>Damped-holt</vt:lpstr>
      <vt:lpstr>holt-winters-additive</vt:lpstr>
      <vt:lpstr>holt-winters-multiplicative</vt:lpstr>
      <vt:lpstr>Holt-Winters-multiplicat-damped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Guoqiang Zhang</dc:creator>
  <cp:lastModifiedBy>Bahman Rostami-Tabar</cp:lastModifiedBy>
  <cp:lastPrinted>1999-09-20T21:34:59Z</cp:lastPrinted>
  <dcterms:created xsi:type="dcterms:W3CDTF">1999-02-09T04:58:21Z</dcterms:created>
  <dcterms:modified xsi:type="dcterms:W3CDTF">2021-12-07T09:38:07Z</dcterms:modified>
</cp:coreProperties>
</file>